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parras\AppData\Local\Microsoft\Windows\Temporary Internet Files\Content.Outlook\IPP3UWNH\"/>
    </mc:Choice>
  </mc:AlternateContent>
  <bookViews>
    <workbookView xWindow="660" yWindow="0" windowWidth="24675" windowHeight="14820"/>
  </bookViews>
  <sheets>
    <sheet name="GASTO EN NAVIDAD 2018" sheetId="5" r:id="rId1"/>
    <sheet name="Préstamos" sheetId="6" r:id="rId2"/>
    <sheet name="Tarjetas" sheetId="2" r:id="rId3"/>
    <sheet name="Adelantos de nómina" sheetId="9" r:id="rId4"/>
    <sheet name="Micropréstamos" sheetId="8" r:id="rId5"/>
    <sheet name="DATOS POBLACIÓN 18" sheetId="13" r:id="rId6"/>
    <sheet name="TABLAS POR CC.AA" sheetId="15" r:id="rId7"/>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Y161" i="13" l="1"/>
  <c r="BA161" i="13"/>
  <c r="BD161" i="13"/>
  <c r="BC161" i="13"/>
  <c r="AZ161" i="13"/>
  <c r="BB161" i="13"/>
  <c r="AY109" i="13"/>
  <c r="BA109" i="13"/>
  <c r="BD109" i="13"/>
  <c r="BC109" i="13"/>
  <c r="AZ109" i="13"/>
  <c r="BB109" i="13"/>
  <c r="AY110" i="13"/>
  <c r="BA110" i="13"/>
  <c r="BD110" i="13"/>
  <c r="BC110" i="13"/>
  <c r="AZ110" i="13"/>
  <c r="BB110" i="13"/>
  <c r="AY143" i="13"/>
  <c r="BA143" i="13"/>
  <c r="BD143" i="13"/>
  <c r="BC143" i="13"/>
  <c r="AZ143" i="13"/>
  <c r="BB143" i="13"/>
  <c r="AY126" i="13"/>
  <c r="BA126" i="13"/>
  <c r="BD126" i="13"/>
  <c r="BC126" i="13"/>
  <c r="AZ126" i="13"/>
  <c r="BB126" i="13"/>
  <c r="AY122" i="13"/>
  <c r="BA122" i="13"/>
  <c r="BD122" i="13"/>
  <c r="BC122" i="13"/>
  <c r="AZ122" i="13"/>
  <c r="BB122" i="13"/>
  <c r="AY137" i="13"/>
  <c r="BA137" i="13"/>
  <c r="BD137" i="13"/>
  <c r="BC137" i="13"/>
  <c r="AZ137" i="13"/>
  <c r="BB137" i="13"/>
  <c r="AY114" i="13"/>
  <c r="BA114" i="13"/>
  <c r="BD114" i="13"/>
  <c r="BC114" i="13"/>
  <c r="AZ114" i="13"/>
  <c r="BB114" i="13"/>
  <c r="AY128" i="13"/>
  <c r="BA128" i="13"/>
  <c r="BD128" i="13"/>
  <c r="BC128" i="13"/>
  <c r="AZ128" i="13"/>
  <c r="BB128" i="13"/>
  <c r="AY141" i="13"/>
  <c r="BA141" i="13"/>
  <c r="BD141" i="13"/>
  <c r="BC141" i="13"/>
  <c r="AZ141" i="13"/>
  <c r="BB141" i="13"/>
  <c r="AY136" i="13"/>
  <c r="BA136" i="13"/>
  <c r="BD136" i="13"/>
  <c r="BC136" i="13"/>
  <c r="AZ136" i="13"/>
  <c r="BB136" i="13"/>
  <c r="AY142" i="13"/>
  <c r="BA142" i="13"/>
  <c r="BD142" i="13"/>
  <c r="BC142" i="13"/>
  <c r="AZ142" i="13"/>
  <c r="BB142" i="13"/>
  <c r="AY147" i="13"/>
  <c r="BA147" i="13"/>
  <c r="BD147" i="13"/>
  <c r="BC147" i="13"/>
  <c r="AZ147" i="13"/>
  <c r="BB147" i="13"/>
  <c r="AY155" i="13"/>
  <c r="BA155" i="13"/>
  <c r="BD155" i="13"/>
  <c r="BC155" i="13"/>
  <c r="AZ155" i="13"/>
  <c r="BB155" i="13"/>
  <c r="AY153" i="13"/>
  <c r="BA153" i="13"/>
  <c r="BD153" i="13"/>
  <c r="BC153" i="13"/>
  <c r="AZ153" i="13"/>
  <c r="BB153" i="13"/>
  <c r="AY156" i="13"/>
  <c r="BA156" i="13"/>
  <c r="BD156" i="13"/>
  <c r="BC156" i="13"/>
  <c r="AZ156" i="13"/>
  <c r="BB156" i="13"/>
  <c r="AY157" i="13"/>
  <c r="BA157" i="13"/>
  <c r="BD157" i="13"/>
  <c r="BC157" i="13"/>
  <c r="AZ157" i="13"/>
  <c r="BB157" i="13"/>
  <c r="AY134" i="13"/>
  <c r="BA134" i="13"/>
  <c r="BD134" i="13"/>
  <c r="BC134" i="13"/>
  <c r="AZ134" i="13"/>
  <c r="BB134" i="13"/>
  <c r="AY133" i="13"/>
  <c r="BA133" i="13"/>
  <c r="BD133" i="13"/>
  <c r="BC133" i="13"/>
  <c r="AZ133" i="13"/>
  <c r="BB133" i="13"/>
  <c r="AY129" i="13"/>
  <c r="BA129" i="13"/>
  <c r="BD129" i="13"/>
  <c r="BC129" i="13"/>
  <c r="AZ129" i="13"/>
  <c r="BB129" i="13"/>
  <c r="AY130" i="13"/>
  <c r="BA130" i="13"/>
  <c r="BD130" i="13"/>
  <c r="BC130" i="13"/>
  <c r="AZ130" i="13"/>
  <c r="BB130" i="13"/>
  <c r="AY115" i="13"/>
  <c r="BA115" i="13"/>
  <c r="BD115" i="13"/>
  <c r="BC115" i="13"/>
  <c r="AZ115" i="13"/>
  <c r="BB115" i="13"/>
  <c r="AY131" i="13"/>
  <c r="BA131" i="13"/>
  <c r="BD131" i="13"/>
  <c r="BC131" i="13"/>
  <c r="AZ131" i="13"/>
  <c r="BB131" i="13"/>
  <c r="AY113" i="13"/>
  <c r="BA113" i="13"/>
  <c r="BD113" i="13"/>
  <c r="BC113" i="13"/>
  <c r="AZ113" i="13"/>
  <c r="BB113" i="13"/>
  <c r="AY152" i="13"/>
  <c r="BA152" i="13"/>
  <c r="BD152" i="13"/>
  <c r="BC152" i="13"/>
  <c r="AZ152" i="13"/>
  <c r="BB152" i="13"/>
  <c r="AY158" i="13"/>
  <c r="BA158" i="13"/>
  <c r="BD158" i="13"/>
  <c r="BC158" i="13"/>
  <c r="AZ158" i="13"/>
  <c r="BB158" i="13"/>
  <c r="AY144" i="13"/>
  <c r="BA144" i="13"/>
  <c r="BD144" i="13"/>
  <c r="BC144" i="13"/>
  <c r="AZ144" i="13"/>
  <c r="BB144" i="13"/>
  <c r="AY140" i="13"/>
  <c r="BA140" i="13"/>
  <c r="BD140" i="13"/>
  <c r="BC140" i="13"/>
  <c r="AZ140" i="13"/>
  <c r="BB140" i="13"/>
  <c r="AY146" i="13"/>
  <c r="BA146" i="13"/>
  <c r="BD146" i="13"/>
  <c r="BC146" i="13"/>
  <c r="AZ146" i="13"/>
  <c r="BB146" i="13"/>
  <c r="AY150" i="13"/>
  <c r="BA150" i="13"/>
  <c r="BD150" i="13"/>
  <c r="BC150" i="13"/>
  <c r="AZ150" i="13"/>
  <c r="BB150" i="13"/>
  <c r="AY154" i="13"/>
  <c r="BA154" i="13"/>
  <c r="BD154" i="13"/>
  <c r="BC154" i="13"/>
  <c r="AZ154" i="13"/>
  <c r="BB154" i="13"/>
  <c r="AY148" i="13"/>
  <c r="BA148" i="13"/>
  <c r="BD148" i="13"/>
  <c r="BC148" i="13"/>
  <c r="AZ148" i="13"/>
  <c r="BB148" i="13"/>
  <c r="AY145" i="13"/>
  <c r="BA145" i="13"/>
  <c r="BD145" i="13"/>
  <c r="BC145" i="13"/>
  <c r="AZ145" i="13"/>
  <c r="BB145" i="13"/>
  <c r="AY160" i="13"/>
  <c r="BA160" i="13"/>
  <c r="BD160" i="13"/>
  <c r="BC160" i="13"/>
  <c r="AZ160" i="13"/>
  <c r="BB160" i="13"/>
  <c r="AY149" i="13"/>
  <c r="BA149" i="13"/>
  <c r="BD149" i="13"/>
  <c r="BC149" i="13"/>
  <c r="AZ149" i="13"/>
  <c r="BB149" i="13"/>
  <c r="AY159" i="13"/>
  <c r="BA159" i="13"/>
  <c r="BD159" i="13"/>
  <c r="BC159" i="13"/>
  <c r="AZ159" i="13"/>
  <c r="BB159" i="13"/>
  <c r="AY151" i="13"/>
  <c r="BA151" i="13"/>
  <c r="BD151" i="13"/>
  <c r="BC151" i="13"/>
  <c r="AZ151" i="13"/>
  <c r="BB151" i="13"/>
  <c r="AY121" i="13"/>
  <c r="BA121" i="13"/>
  <c r="BD121" i="13"/>
  <c r="BC121" i="13"/>
  <c r="AZ121" i="13"/>
  <c r="BB121" i="13"/>
  <c r="AY127" i="13"/>
  <c r="BA127" i="13"/>
  <c r="BD127" i="13"/>
  <c r="BC127" i="13"/>
  <c r="AZ127" i="13"/>
  <c r="BB127" i="13"/>
  <c r="AY112" i="13"/>
  <c r="BA112" i="13"/>
  <c r="BD112" i="13"/>
  <c r="BC112" i="13"/>
  <c r="AZ112" i="13"/>
  <c r="BB112" i="13"/>
  <c r="AY119" i="13"/>
  <c r="BA119" i="13"/>
  <c r="BD119" i="13"/>
  <c r="BC119" i="13"/>
  <c r="AZ119" i="13"/>
  <c r="BB119" i="13"/>
  <c r="AY117" i="13"/>
  <c r="BA117" i="13"/>
  <c r="BD117" i="13"/>
  <c r="BC117" i="13"/>
  <c r="AZ117" i="13"/>
  <c r="BB117" i="13"/>
  <c r="AY116" i="13"/>
  <c r="BA116" i="13"/>
  <c r="BD116" i="13"/>
  <c r="BC116" i="13"/>
  <c r="AZ116" i="13"/>
  <c r="BB116" i="13"/>
  <c r="AY123" i="13"/>
  <c r="BA123" i="13"/>
  <c r="BD123" i="13"/>
  <c r="BC123" i="13"/>
  <c r="AZ123" i="13"/>
  <c r="BB123" i="13"/>
  <c r="AY111" i="13"/>
  <c r="BA111" i="13"/>
  <c r="BD111" i="13"/>
  <c r="BC111" i="13"/>
  <c r="AZ111" i="13"/>
  <c r="BB111" i="13"/>
  <c r="AY138" i="13"/>
  <c r="BA138" i="13"/>
  <c r="BD138" i="13"/>
  <c r="BC138" i="13"/>
  <c r="AZ138" i="13"/>
  <c r="BB138" i="13"/>
  <c r="AY139" i="13"/>
  <c r="BA139" i="13"/>
  <c r="BD139" i="13"/>
  <c r="BC139" i="13"/>
  <c r="AZ139" i="13"/>
  <c r="BB139" i="13"/>
  <c r="AY132" i="13"/>
  <c r="BA132" i="13"/>
  <c r="BD132" i="13"/>
  <c r="BC132" i="13"/>
  <c r="AZ132" i="13"/>
  <c r="BB132" i="13"/>
  <c r="AY124" i="13"/>
  <c r="BA124" i="13"/>
  <c r="BD124" i="13"/>
  <c r="BC124" i="13"/>
  <c r="AZ124" i="13"/>
  <c r="BB124" i="13"/>
  <c r="AY135" i="13"/>
  <c r="BA135" i="13"/>
  <c r="BD135" i="13"/>
  <c r="BC135" i="13"/>
  <c r="AZ135" i="13"/>
  <c r="BB135" i="13"/>
  <c r="AY125" i="13"/>
  <c r="BA125" i="13"/>
  <c r="BD125" i="13"/>
  <c r="BC125" i="13"/>
  <c r="AZ125" i="13"/>
  <c r="BB125" i="13"/>
  <c r="AY118" i="13"/>
  <c r="BA118" i="13"/>
  <c r="BD118" i="13"/>
  <c r="BC118" i="13"/>
  <c r="AZ118" i="13"/>
  <c r="BB118" i="13"/>
  <c r="AY120" i="13"/>
  <c r="BA120" i="13"/>
  <c r="BD120" i="13"/>
  <c r="BC120" i="13"/>
  <c r="AZ120" i="13"/>
  <c r="BB120" i="13"/>
  <c r="AY75" i="13"/>
  <c r="BA75" i="13"/>
  <c r="BD75" i="13"/>
  <c r="BC75" i="13"/>
  <c r="AZ75" i="13"/>
  <c r="BB75" i="13"/>
  <c r="AY104" i="13"/>
  <c r="BA104" i="13"/>
  <c r="BD104" i="13"/>
  <c r="BC104" i="13"/>
  <c r="AZ104" i="13"/>
  <c r="BB104" i="13"/>
  <c r="AY57" i="13"/>
  <c r="BA57" i="13"/>
  <c r="BD57" i="13"/>
  <c r="AY60" i="13"/>
  <c r="BA60" i="13"/>
  <c r="BD60" i="13"/>
  <c r="AY68" i="13"/>
  <c r="BA68" i="13"/>
  <c r="BD68" i="13"/>
  <c r="AY71" i="13"/>
  <c r="BA71" i="13"/>
  <c r="BD71" i="13"/>
  <c r="AY72" i="13"/>
  <c r="BA72" i="13"/>
  <c r="BD72" i="13"/>
  <c r="AY81" i="13"/>
  <c r="BA81" i="13"/>
  <c r="BD81" i="13"/>
  <c r="AY83" i="13"/>
  <c r="BA83" i="13"/>
  <c r="BD83" i="13"/>
  <c r="AY84" i="13"/>
  <c r="BA84" i="13"/>
  <c r="BD84" i="13"/>
  <c r="AY69" i="13"/>
  <c r="BA69" i="13"/>
  <c r="BD69" i="13"/>
  <c r="AY73" i="13"/>
  <c r="BA73" i="13"/>
  <c r="BD73" i="13"/>
  <c r="AY82" i="13"/>
  <c r="BA82" i="13"/>
  <c r="BD82" i="13"/>
  <c r="AY61" i="13"/>
  <c r="BA61" i="13"/>
  <c r="BD61" i="13"/>
  <c r="AY88" i="13"/>
  <c r="BA88" i="13"/>
  <c r="BD88" i="13"/>
  <c r="AY58" i="13"/>
  <c r="BA58" i="13"/>
  <c r="BD58" i="13"/>
  <c r="AY53" i="13"/>
  <c r="BA53" i="13"/>
  <c r="BD53" i="13"/>
  <c r="AY62" i="13"/>
  <c r="BA62" i="13"/>
  <c r="BD62" i="13"/>
  <c r="AY89" i="13"/>
  <c r="BA89" i="13"/>
  <c r="BD89" i="13"/>
  <c r="AY54" i="13"/>
  <c r="BA54" i="13"/>
  <c r="BD54" i="13"/>
  <c r="AY70" i="13"/>
  <c r="BA70" i="13"/>
  <c r="BD70" i="13"/>
  <c r="AY85" i="13"/>
  <c r="BA85" i="13"/>
  <c r="BD85" i="13"/>
  <c r="AY63" i="13"/>
  <c r="BA63" i="13"/>
  <c r="BD63" i="13"/>
  <c r="AY55" i="13"/>
  <c r="BA55" i="13"/>
  <c r="BD55" i="13"/>
  <c r="AY64" i="13"/>
  <c r="BA64" i="13"/>
  <c r="BD64" i="13"/>
  <c r="AY93" i="13"/>
  <c r="BA93" i="13"/>
  <c r="BD93" i="13"/>
  <c r="AY65" i="13"/>
  <c r="BA65" i="13"/>
  <c r="BD65" i="13"/>
  <c r="AY74" i="13"/>
  <c r="BA74" i="13"/>
  <c r="BD74" i="13"/>
  <c r="AY86" i="13"/>
  <c r="BA86" i="13"/>
  <c r="BD86" i="13"/>
  <c r="AY90" i="13"/>
  <c r="BA90" i="13"/>
  <c r="BD90" i="13"/>
  <c r="AY96" i="13"/>
  <c r="BA96" i="13"/>
  <c r="BD96" i="13"/>
  <c r="AY66" i="13"/>
  <c r="BA66" i="13"/>
  <c r="BD66" i="13"/>
  <c r="AY97" i="13"/>
  <c r="BA97" i="13"/>
  <c r="BD97" i="13"/>
  <c r="AY98" i="13"/>
  <c r="BA98" i="13"/>
  <c r="BD98" i="13"/>
  <c r="AY91" i="13"/>
  <c r="BA91" i="13"/>
  <c r="BD91" i="13"/>
  <c r="AY99" i="13"/>
  <c r="BA99" i="13"/>
  <c r="BD99" i="13"/>
  <c r="AY92" i="13"/>
  <c r="BA92" i="13"/>
  <c r="BD92" i="13"/>
  <c r="AY101" i="13"/>
  <c r="BA101" i="13"/>
  <c r="BD101" i="13"/>
  <c r="AY76" i="13"/>
  <c r="BA76" i="13"/>
  <c r="BD76" i="13"/>
  <c r="AY100" i="13"/>
  <c r="BA100" i="13"/>
  <c r="BD100" i="13"/>
  <c r="AY77" i="13"/>
  <c r="BA77" i="13"/>
  <c r="BD77" i="13"/>
  <c r="AY67" i="13"/>
  <c r="BA67" i="13"/>
  <c r="BD67" i="13"/>
  <c r="AY78" i="13"/>
  <c r="BA78" i="13"/>
  <c r="BD78" i="13"/>
  <c r="AY87" i="13"/>
  <c r="BA87" i="13"/>
  <c r="BD87" i="13"/>
  <c r="AY94" i="13"/>
  <c r="BA94" i="13"/>
  <c r="BD94" i="13"/>
  <c r="AY56" i="13"/>
  <c r="BA56" i="13"/>
  <c r="BD56" i="13"/>
  <c r="AY59" i="13"/>
  <c r="BA59" i="13"/>
  <c r="BD59" i="13"/>
  <c r="AY79" i="13"/>
  <c r="BA79" i="13"/>
  <c r="BD79" i="13"/>
  <c r="AY80" i="13"/>
  <c r="BA80" i="13"/>
  <c r="BD80" i="13"/>
  <c r="AY95" i="13"/>
  <c r="BA95" i="13"/>
  <c r="BD95" i="13"/>
  <c r="AY102" i="13"/>
  <c r="BA102" i="13"/>
  <c r="BD102" i="13"/>
  <c r="AY103" i="13"/>
  <c r="BA103" i="13"/>
  <c r="BD103" i="13"/>
  <c r="AY52" i="13"/>
  <c r="BA52" i="13"/>
  <c r="BD52" i="13"/>
  <c r="BC57" i="13"/>
  <c r="BC60" i="13"/>
  <c r="BC68" i="13"/>
  <c r="BC71" i="13"/>
  <c r="BC72" i="13"/>
  <c r="BC81" i="13"/>
  <c r="BC83" i="13"/>
  <c r="BC84" i="13"/>
  <c r="BC69" i="13"/>
  <c r="BC73" i="13"/>
  <c r="BC82" i="13"/>
  <c r="BC61" i="13"/>
  <c r="BC88" i="13"/>
  <c r="BC58" i="13"/>
  <c r="BC53" i="13"/>
  <c r="BC62" i="13"/>
  <c r="BC89" i="13"/>
  <c r="BC54" i="13"/>
  <c r="BC70" i="13"/>
  <c r="BC85" i="13"/>
  <c r="BC63" i="13"/>
  <c r="BC55" i="13"/>
  <c r="BC64" i="13"/>
  <c r="BC93" i="13"/>
  <c r="BC65" i="13"/>
  <c r="BC74" i="13"/>
  <c r="BC86" i="13"/>
  <c r="BC90" i="13"/>
  <c r="BC96" i="13"/>
  <c r="BC66" i="13"/>
  <c r="BC97" i="13"/>
  <c r="BC98" i="13"/>
  <c r="BC91" i="13"/>
  <c r="BC99" i="13"/>
  <c r="BC92" i="13"/>
  <c r="BC101" i="13"/>
  <c r="BC76" i="13"/>
  <c r="BC100" i="13"/>
  <c r="BC77" i="13"/>
  <c r="BC67" i="13"/>
  <c r="BC78" i="13"/>
  <c r="BC87" i="13"/>
  <c r="BC94" i="13"/>
  <c r="BC56" i="13"/>
  <c r="BC59" i="13"/>
  <c r="BC79" i="13"/>
  <c r="BC80" i="13"/>
  <c r="BC95" i="13"/>
  <c r="BC102" i="13"/>
  <c r="BC103" i="13"/>
  <c r="BC52" i="13"/>
  <c r="AZ57" i="13"/>
  <c r="BB57" i="13"/>
  <c r="AZ60" i="13"/>
  <c r="BB60" i="13"/>
  <c r="AZ68" i="13"/>
  <c r="BB68" i="13"/>
  <c r="AZ71" i="13"/>
  <c r="BB71" i="13"/>
  <c r="AZ72" i="13"/>
  <c r="BB72" i="13"/>
  <c r="AZ81" i="13"/>
  <c r="BB81" i="13"/>
  <c r="AZ83" i="13"/>
  <c r="BB83" i="13"/>
  <c r="AZ84" i="13"/>
  <c r="BB84" i="13"/>
  <c r="AZ69" i="13"/>
  <c r="BB69" i="13"/>
  <c r="AZ73" i="13"/>
  <c r="BB73" i="13"/>
  <c r="AZ82" i="13"/>
  <c r="BB82" i="13"/>
  <c r="AZ61" i="13"/>
  <c r="BB61" i="13"/>
  <c r="AZ88" i="13"/>
  <c r="BB88" i="13"/>
  <c r="AZ58" i="13"/>
  <c r="BB58" i="13"/>
  <c r="AZ53" i="13"/>
  <c r="BB53" i="13"/>
  <c r="AZ62" i="13"/>
  <c r="BB62" i="13"/>
  <c r="AZ89" i="13"/>
  <c r="BB89" i="13"/>
  <c r="AZ54" i="13"/>
  <c r="BB54" i="13"/>
  <c r="AZ70" i="13"/>
  <c r="BB70" i="13"/>
  <c r="AZ85" i="13"/>
  <c r="BB85" i="13"/>
  <c r="AZ63" i="13"/>
  <c r="BB63" i="13"/>
  <c r="AZ55" i="13"/>
  <c r="BB55" i="13"/>
  <c r="AZ64" i="13"/>
  <c r="BB64" i="13"/>
  <c r="AZ93" i="13"/>
  <c r="BB93" i="13"/>
  <c r="AZ65" i="13"/>
  <c r="BB65" i="13"/>
  <c r="AZ74" i="13"/>
  <c r="BB74" i="13"/>
  <c r="AZ86" i="13"/>
  <c r="BB86" i="13"/>
  <c r="AZ90" i="13"/>
  <c r="BB90" i="13"/>
  <c r="AZ96" i="13"/>
  <c r="BB96" i="13"/>
  <c r="AZ66" i="13"/>
  <c r="BB66" i="13"/>
  <c r="AZ97" i="13"/>
  <c r="BB97" i="13"/>
  <c r="AZ98" i="13"/>
  <c r="BB98" i="13"/>
  <c r="AZ91" i="13"/>
  <c r="BB91" i="13"/>
  <c r="AZ99" i="13"/>
  <c r="BB99" i="13"/>
  <c r="AZ92" i="13"/>
  <c r="BB92" i="13"/>
  <c r="AZ101" i="13"/>
  <c r="BB101" i="13"/>
  <c r="AZ76" i="13"/>
  <c r="BB76" i="13"/>
  <c r="AZ100" i="13"/>
  <c r="BB100" i="13"/>
  <c r="AZ77" i="13"/>
  <c r="BB77" i="13"/>
  <c r="AZ67" i="13"/>
  <c r="BB67" i="13"/>
  <c r="AZ78" i="13"/>
  <c r="BB78" i="13"/>
  <c r="AZ87" i="13"/>
  <c r="BB87" i="13"/>
  <c r="AZ94" i="13"/>
  <c r="BB94" i="13"/>
  <c r="AZ56" i="13"/>
  <c r="BB56" i="13"/>
  <c r="AZ59" i="13"/>
  <c r="BB59" i="13"/>
  <c r="AZ79" i="13"/>
  <c r="BB79" i="13"/>
  <c r="AZ80" i="13"/>
  <c r="BB80" i="13"/>
  <c r="AZ95" i="13"/>
  <c r="BB95" i="13"/>
  <c r="AZ102" i="13"/>
  <c r="BB102" i="13"/>
  <c r="AZ103" i="13"/>
  <c r="BB103" i="13"/>
  <c r="AZ52" i="13"/>
  <c r="BB52" i="13"/>
  <c r="AY47" i="13"/>
  <c r="BA47" i="13"/>
  <c r="BD47" i="13"/>
  <c r="BC47" i="13"/>
  <c r="AZ47" i="13"/>
  <c r="BB47" i="13"/>
  <c r="AY28" i="13"/>
  <c r="BA28" i="13"/>
  <c r="BD28" i="13"/>
  <c r="BC28" i="13"/>
  <c r="AZ28" i="13"/>
  <c r="BB28" i="13"/>
  <c r="AY29" i="13"/>
  <c r="BA29" i="13"/>
  <c r="BD29" i="13"/>
  <c r="BC29" i="13"/>
  <c r="AZ29" i="13"/>
  <c r="BB29" i="13"/>
  <c r="AY41" i="13"/>
  <c r="BA41" i="13"/>
  <c r="BD41" i="13"/>
  <c r="BC41" i="13"/>
  <c r="AZ41" i="13"/>
  <c r="BB41" i="13"/>
  <c r="AY45" i="13"/>
  <c r="BA45" i="13"/>
  <c r="BD45" i="13"/>
  <c r="BC45" i="13"/>
  <c r="AZ45" i="13"/>
  <c r="BB45" i="13"/>
  <c r="AY38" i="13"/>
  <c r="BA38" i="13"/>
  <c r="BD38" i="13"/>
  <c r="BC38" i="13"/>
  <c r="AZ38" i="13"/>
  <c r="BB38" i="13"/>
  <c r="AY30" i="13"/>
  <c r="BA30" i="13"/>
  <c r="BD30" i="13"/>
  <c r="BC30" i="13"/>
  <c r="AZ30" i="13"/>
  <c r="BB30" i="13"/>
  <c r="AY36" i="13"/>
  <c r="BA36" i="13"/>
  <c r="BD36" i="13"/>
  <c r="BC36" i="13"/>
  <c r="AZ36" i="13"/>
  <c r="BB36" i="13"/>
  <c r="AY43" i="13"/>
  <c r="BA43" i="13"/>
  <c r="BD43" i="13"/>
  <c r="BC43" i="13"/>
  <c r="AZ43" i="13"/>
  <c r="BB43" i="13"/>
  <c r="AY33" i="13"/>
  <c r="BA33" i="13"/>
  <c r="BD33" i="13"/>
  <c r="BC33" i="13"/>
  <c r="AZ33" i="13"/>
  <c r="BB33" i="13"/>
  <c r="AY39" i="13"/>
  <c r="BA39" i="13"/>
  <c r="BD39" i="13"/>
  <c r="BC39" i="13"/>
  <c r="AZ39" i="13"/>
  <c r="BB39" i="13"/>
  <c r="AY37" i="13"/>
  <c r="BA37" i="13"/>
  <c r="BD37" i="13"/>
  <c r="BC37" i="13"/>
  <c r="AZ37" i="13"/>
  <c r="BB37" i="13"/>
  <c r="AY34" i="13"/>
  <c r="BA34" i="13"/>
  <c r="BD34" i="13"/>
  <c r="BC34" i="13"/>
  <c r="AZ34" i="13"/>
  <c r="BB34" i="13"/>
  <c r="AY42" i="13"/>
  <c r="BA42" i="13"/>
  <c r="BD42" i="13"/>
  <c r="BC42" i="13"/>
  <c r="AZ42" i="13"/>
  <c r="BB42" i="13"/>
  <c r="AY44" i="13"/>
  <c r="BA44" i="13"/>
  <c r="BD44" i="13"/>
  <c r="BC44" i="13"/>
  <c r="AZ44" i="13"/>
  <c r="BB44" i="13"/>
  <c r="AY35" i="13"/>
  <c r="BA35" i="13"/>
  <c r="BD35" i="13"/>
  <c r="BC35" i="13"/>
  <c r="AZ35" i="13"/>
  <c r="BB35" i="13"/>
  <c r="AY31" i="13"/>
  <c r="BA31" i="13"/>
  <c r="BD31" i="13"/>
  <c r="BC31" i="13"/>
  <c r="AZ31" i="13"/>
  <c r="BB31" i="13"/>
  <c r="AY46" i="13"/>
  <c r="BA46" i="13"/>
  <c r="BD46" i="13"/>
  <c r="BC46" i="13"/>
  <c r="AZ46" i="13"/>
  <c r="BB46" i="13"/>
  <c r="AY40" i="13"/>
  <c r="BA40" i="13"/>
  <c r="BD40" i="13"/>
  <c r="BC40" i="13"/>
  <c r="AZ40" i="13"/>
  <c r="BB40" i="13"/>
  <c r="AY32" i="13"/>
  <c r="BA32" i="13"/>
  <c r="BD32" i="13"/>
  <c r="BC32" i="13"/>
  <c r="AZ32" i="13"/>
  <c r="BB32" i="13"/>
  <c r="AY5" i="13"/>
  <c r="BA5" i="13"/>
  <c r="AZ5" i="13"/>
  <c r="BB5" i="13"/>
  <c r="AY6" i="13"/>
  <c r="BA6" i="13"/>
  <c r="AZ6" i="13"/>
  <c r="BB6" i="13"/>
  <c r="AY7" i="13"/>
  <c r="BA7" i="13"/>
  <c r="AZ7" i="13"/>
  <c r="BB7" i="13"/>
  <c r="AY8" i="13"/>
  <c r="BA8" i="13"/>
  <c r="AZ8" i="13"/>
  <c r="BB8" i="13"/>
  <c r="AY9" i="13"/>
  <c r="BA9" i="13"/>
  <c r="AZ9" i="13"/>
  <c r="BB9" i="13"/>
  <c r="AY10" i="13"/>
  <c r="BA10" i="13"/>
  <c r="AZ10" i="13"/>
  <c r="BB10" i="13"/>
  <c r="AY11" i="13"/>
  <c r="BA11" i="13"/>
  <c r="AZ11" i="13"/>
  <c r="BB11" i="13"/>
  <c r="AY12" i="13"/>
  <c r="BA12" i="13"/>
  <c r="AZ12" i="13"/>
  <c r="BB12" i="13"/>
  <c r="AY13" i="13"/>
  <c r="BA13" i="13"/>
  <c r="AZ13" i="13"/>
  <c r="BB13" i="13"/>
  <c r="AY14" i="13"/>
  <c r="BA14" i="13"/>
  <c r="AZ14" i="13"/>
  <c r="BB14" i="13"/>
  <c r="AY15" i="13"/>
  <c r="BA15" i="13"/>
  <c r="AZ15" i="13"/>
  <c r="BB15" i="13"/>
  <c r="AY16" i="13"/>
  <c r="BA16" i="13"/>
  <c r="AZ16" i="13"/>
  <c r="BB16" i="13"/>
  <c r="AY17" i="13"/>
  <c r="BA17" i="13"/>
  <c r="AZ17" i="13"/>
  <c r="BB17" i="13"/>
  <c r="AY18" i="13"/>
  <c r="BA18" i="13"/>
  <c r="AZ18" i="13"/>
  <c r="BB18" i="13"/>
  <c r="AY19" i="13"/>
  <c r="BA19" i="13"/>
  <c r="AZ19" i="13"/>
  <c r="BB19" i="13"/>
  <c r="AY20" i="13"/>
  <c r="BA20" i="13"/>
  <c r="AZ20" i="13"/>
  <c r="BB20" i="13"/>
  <c r="AY21" i="13"/>
  <c r="BA21" i="13"/>
  <c r="AZ21" i="13"/>
  <c r="BB21" i="13"/>
  <c r="AY22" i="13"/>
  <c r="BA22" i="13"/>
  <c r="AZ22" i="13"/>
  <c r="BB22" i="13"/>
  <c r="AY23" i="13"/>
  <c r="BA23" i="13"/>
  <c r="AZ23" i="13"/>
  <c r="BB23" i="13"/>
  <c r="AY4" i="13"/>
  <c r="BA4" i="13"/>
  <c r="AZ4" i="13"/>
  <c r="BB4" i="13"/>
  <c r="BD4" i="13"/>
  <c r="BD5" i="13"/>
  <c r="BD6" i="13"/>
  <c r="BD7" i="13"/>
  <c r="BD8" i="13"/>
  <c r="BD9" i="13"/>
  <c r="BD10" i="13"/>
  <c r="BD11" i="13"/>
  <c r="BD12" i="13"/>
  <c r="BD13" i="13"/>
  <c r="BD14" i="13"/>
  <c r="BD15" i="13"/>
  <c r="BD16" i="13"/>
  <c r="BD17" i="13"/>
  <c r="BD18" i="13"/>
  <c r="BD19" i="13"/>
  <c r="BD20" i="13"/>
  <c r="BD21" i="13"/>
  <c r="BD22" i="13"/>
  <c r="BD23" i="13"/>
  <c r="C49" i="5"/>
  <c r="G69" i="5"/>
  <c r="G66" i="5"/>
  <c r="G67" i="5"/>
  <c r="G68" i="5"/>
  <c r="G65" i="5"/>
  <c r="C48" i="5"/>
  <c r="BC5" i="13"/>
  <c r="BC6" i="13"/>
  <c r="BC7" i="13"/>
  <c r="BC8" i="13"/>
  <c r="BC9" i="13"/>
  <c r="BC10" i="13"/>
  <c r="BC11" i="13"/>
  <c r="BC12" i="13"/>
  <c r="BC13" i="13"/>
  <c r="BC14" i="13"/>
  <c r="BC15" i="13"/>
  <c r="BC16" i="13"/>
  <c r="BC17" i="13"/>
  <c r="BC18" i="13"/>
  <c r="BC19" i="13"/>
  <c r="BC20" i="13"/>
  <c r="BC21" i="13"/>
  <c r="BC22" i="13"/>
  <c r="BC23" i="13"/>
  <c r="BC4" i="13"/>
  <c r="E196" i="2"/>
  <c r="F196" i="2"/>
  <c r="G196" i="2"/>
  <c r="H196" i="2"/>
  <c r="I196" i="2"/>
  <c r="J196" i="2"/>
  <c r="L196" i="2"/>
  <c r="M196" i="2"/>
  <c r="D196" i="2"/>
  <c r="E69" i="5"/>
  <c r="C69" i="5"/>
  <c r="C15" i="5"/>
  <c r="C16" i="5"/>
  <c r="F13" i="9"/>
  <c r="H13" i="9"/>
  <c r="I13" i="9"/>
  <c r="J13" i="9"/>
  <c r="K13" i="9"/>
  <c r="L13" i="9"/>
  <c r="E13" i="9"/>
  <c r="C13" i="8"/>
  <c r="M329" i="2"/>
  <c r="L210" i="2"/>
  <c r="L311" i="2"/>
  <c r="L329" i="2"/>
  <c r="J329" i="2"/>
  <c r="I329" i="2"/>
  <c r="H329" i="2"/>
  <c r="G329" i="2"/>
  <c r="F329" i="2"/>
  <c r="E329" i="2"/>
  <c r="D329" i="2"/>
  <c r="M161" i="2"/>
  <c r="L20" i="2"/>
  <c r="L142" i="2"/>
  <c r="L161" i="2"/>
  <c r="J161" i="2"/>
  <c r="I161" i="2"/>
  <c r="H161" i="2"/>
  <c r="G161" i="2"/>
  <c r="F161" i="2"/>
  <c r="E161" i="2"/>
  <c r="D161" i="2"/>
  <c r="L74" i="6"/>
  <c r="K74" i="6"/>
  <c r="J74" i="6"/>
  <c r="I74" i="6"/>
  <c r="H74" i="6"/>
  <c r="F74" i="6"/>
  <c r="E74" i="6"/>
  <c r="L66" i="6"/>
  <c r="K66" i="6"/>
  <c r="J66" i="6"/>
  <c r="I66" i="6"/>
  <c r="H66" i="6"/>
  <c r="F66" i="6"/>
  <c r="E66" i="6"/>
  <c r="L53" i="6"/>
  <c r="K53" i="6"/>
  <c r="J53" i="6"/>
  <c r="I53" i="6"/>
  <c r="G53" i="6"/>
  <c r="F53" i="6"/>
  <c r="E53" i="6"/>
  <c r="C38" i="5"/>
  <c r="D22" i="5"/>
  <c r="D24" i="5"/>
  <c r="D23" i="5"/>
  <c r="D21" i="5"/>
</calcChain>
</file>

<file path=xl/sharedStrings.xml><?xml version="1.0" encoding="utf-8"?>
<sst xmlns="http://schemas.openxmlformats.org/spreadsheetml/2006/main" count="4030" uniqueCount="599">
  <si>
    <t xml:space="preserve">ENTIDAD </t>
  </si>
  <si>
    <t xml:space="preserve">TARJETA </t>
  </si>
  <si>
    <t>Abanca</t>
  </si>
  <si>
    <t>Tin a tres meses</t>
  </si>
  <si>
    <t>TIN a 12 meses</t>
  </si>
  <si>
    <t>TIN a 36 meses</t>
  </si>
  <si>
    <t>% DESCUENTO EN  COMPRAS</t>
  </si>
  <si>
    <t>ND</t>
  </si>
  <si>
    <t>Visa Clásica</t>
  </si>
  <si>
    <t>Comisión fija por pago a tres meses</t>
  </si>
  <si>
    <t>Comisión fija por pago a 12 meses</t>
  </si>
  <si>
    <t>Comisión fija por pago a 36 meses</t>
  </si>
  <si>
    <t>NA</t>
  </si>
  <si>
    <t>Visa Oro</t>
  </si>
  <si>
    <t>TIN pago a principio del siguiente mes/final del mismo mes</t>
  </si>
  <si>
    <t>Comisión fija por pago a principio del siguiente mes/final del mismo mes</t>
  </si>
  <si>
    <t>ActivoBank</t>
  </si>
  <si>
    <t>Tarjeta Classic</t>
  </si>
  <si>
    <t>Tarjeta SIN</t>
  </si>
  <si>
    <t>Arquia</t>
  </si>
  <si>
    <t>Visa Classic</t>
  </si>
  <si>
    <t>EVO Finance</t>
  </si>
  <si>
    <t>Visa EVO Finance Clásica</t>
  </si>
  <si>
    <t>BBVA</t>
  </si>
  <si>
    <t>Tarjeta Después BBVA</t>
  </si>
  <si>
    <t>Tarjeta A tu ritmo BBVA</t>
  </si>
  <si>
    <t>PAGO APLAZADO</t>
  </si>
  <si>
    <t>PAGO TOTAL</t>
  </si>
  <si>
    <t>Banco Sabadell</t>
  </si>
  <si>
    <t>Tarjeta Oro</t>
  </si>
  <si>
    <t>Tarjeta Platinum</t>
  </si>
  <si>
    <t>La Caixa</t>
  </si>
  <si>
    <t>Tarjeta Visa Classic</t>
  </si>
  <si>
    <t>Bankia</t>
  </si>
  <si>
    <t>Banco Caixa Geral</t>
  </si>
  <si>
    <t>Tarjeta de crédito</t>
  </si>
  <si>
    <t>Banco Caminos</t>
  </si>
  <si>
    <t>Tarjeta Visa Oro</t>
  </si>
  <si>
    <t>Tarjeta Xtra</t>
  </si>
  <si>
    <t>Banco Mediolanum</t>
  </si>
  <si>
    <t>Gratis para los clientes de la Cuenta Única, Cuenta Evolución, Cuenta Freedom y Cuenta Crecimiento; para los clientes de Cuenta Cero, gratis el primer año y, a partir de ahí, 25 euros al año</t>
  </si>
  <si>
    <t>Banco Pastor</t>
  </si>
  <si>
    <t>Gratis para los clientes de la Cuenta Única, Cuenta Evolución, Cuenta Freedom y Cuenta Crecimiento; para los clientes de Cuenta Cero, gratis el primer año y, a partir de ahí, 70 euros al año</t>
  </si>
  <si>
    <t>Banco Popular</t>
  </si>
  <si>
    <t>Santander</t>
  </si>
  <si>
    <t>Tarjeta Mundo 123</t>
  </si>
  <si>
    <t>Mi Otra 123</t>
  </si>
  <si>
    <t>Tarjeta Crédito Oro</t>
  </si>
  <si>
    <t>Tarjeta Compras</t>
  </si>
  <si>
    <t>Bankinter</t>
  </si>
  <si>
    <t xml:space="preserve">Tarjeta Única Clásica </t>
  </si>
  <si>
    <t>Tarjeta Única Oro</t>
  </si>
  <si>
    <t>Bankintercard</t>
  </si>
  <si>
    <t>Bankoa</t>
  </si>
  <si>
    <t xml:space="preserve">Bantierra </t>
  </si>
  <si>
    <t>Tarjeta Flexia Multiopción</t>
  </si>
  <si>
    <t>Tarjeta Clássic</t>
  </si>
  <si>
    <t>Tarjeta Classic Joven IN</t>
  </si>
  <si>
    <t>Caixa Guissona</t>
  </si>
  <si>
    <t>Visa Clase Oro</t>
  </si>
  <si>
    <t>Caja Rural de Granada</t>
  </si>
  <si>
    <t>Tarjeta Flexia Plata</t>
  </si>
  <si>
    <t>Cajasiete</t>
  </si>
  <si>
    <t>Tarjeta Platinum Cajasiete</t>
  </si>
  <si>
    <t>Tarjeta Visa Oro Cajasiete</t>
  </si>
  <si>
    <t>Tarjeta Visa Classic Cajasiete</t>
  </si>
  <si>
    <t>Caja de Ingenieros</t>
  </si>
  <si>
    <t>Visa Premier</t>
  </si>
  <si>
    <t>Cajamar</t>
  </si>
  <si>
    <t>Deutsche Bank</t>
  </si>
  <si>
    <t>Visa Familia db</t>
  </si>
  <si>
    <t>Visa Shopping db</t>
  </si>
  <si>
    <t>Gratis el primer año</t>
  </si>
  <si>
    <t>Easy Card</t>
  </si>
  <si>
    <t>Global Card</t>
  </si>
  <si>
    <t>EVO Banco</t>
  </si>
  <si>
    <t>Tarjeta Inteligente</t>
  </si>
  <si>
    <t>Globalcaja</t>
  </si>
  <si>
    <t>ING Direct</t>
  </si>
  <si>
    <t>Tarjeta de Crédito</t>
  </si>
  <si>
    <t>Laboral Kutxa</t>
  </si>
  <si>
    <t>Visa Gold</t>
  </si>
  <si>
    <t>Liberbank</t>
  </si>
  <si>
    <t>Mastercard Más</t>
  </si>
  <si>
    <t>Mastercard Classic</t>
  </si>
  <si>
    <t>Tarjeta en 3</t>
  </si>
  <si>
    <t>Gratis con solo realizar una operación al año</t>
  </si>
  <si>
    <t>Cuota de emisión, 30 €</t>
  </si>
  <si>
    <t>Openbank</t>
  </si>
  <si>
    <t>Self Bank</t>
  </si>
  <si>
    <t>Gratis si se domicilia la nómina</t>
  </si>
  <si>
    <t>Triodos Bank</t>
  </si>
  <si>
    <t>Tarjeta Crédito Triodos</t>
  </si>
  <si>
    <t>Unicaja</t>
  </si>
  <si>
    <t>Gratis si el cliente ya tiene otra tarjeta Mastercard de Unicaja</t>
  </si>
  <si>
    <t>Wizink</t>
  </si>
  <si>
    <t>Tarjeta Wizink Oro</t>
  </si>
  <si>
    <t>ENE</t>
  </si>
  <si>
    <t>FEB</t>
  </si>
  <si>
    <t>MAR</t>
  </si>
  <si>
    <t>ABR</t>
  </si>
  <si>
    <t>MAY</t>
  </si>
  <si>
    <t>JUN</t>
  </si>
  <si>
    <t>JUL</t>
  </si>
  <si>
    <t>AGO</t>
  </si>
  <si>
    <t>SEP</t>
  </si>
  <si>
    <t>Media 2016</t>
  </si>
  <si>
    <t>Media  2014</t>
  </si>
  <si>
    <t>18 años</t>
  </si>
  <si>
    <t>19 años</t>
  </si>
  <si>
    <t>20 años</t>
  </si>
  <si>
    <t>21 años</t>
  </si>
  <si>
    <t>22 años</t>
  </si>
  <si>
    <t>23 años</t>
  </si>
  <si>
    <t>24 años</t>
  </si>
  <si>
    <t>25 años</t>
  </si>
  <si>
    <t>26 años</t>
  </si>
  <si>
    <t>27 años</t>
  </si>
  <si>
    <t>28 años</t>
  </si>
  <si>
    <t>29 años</t>
  </si>
  <si>
    <t>30 años</t>
  </si>
  <si>
    <t>31 años</t>
  </si>
  <si>
    <t>32 años</t>
  </si>
  <si>
    <t>33 años</t>
  </si>
  <si>
    <t>34 años</t>
  </si>
  <si>
    <t>35 años</t>
  </si>
  <si>
    <t>36 años</t>
  </si>
  <si>
    <t>37 años</t>
  </si>
  <si>
    <t>38 años</t>
  </si>
  <si>
    <t>39 años</t>
  </si>
  <si>
    <t>40 años</t>
  </si>
  <si>
    <t>41 años</t>
  </si>
  <si>
    <t>42 años</t>
  </si>
  <si>
    <t>43 años</t>
  </si>
  <si>
    <t>44 años</t>
  </si>
  <si>
    <t>45 años</t>
  </si>
  <si>
    <t>46 años</t>
  </si>
  <si>
    <t>47 años</t>
  </si>
  <si>
    <t>48 años</t>
  </si>
  <si>
    <t>49 años</t>
  </si>
  <si>
    <t>50 años</t>
  </si>
  <si>
    <t>51 años</t>
  </si>
  <si>
    <t>52 años</t>
  </si>
  <si>
    <t>53 años</t>
  </si>
  <si>
    <t>54 años</t>
  </si>
  <si>
    <t>55 años</t>
  </si>
  <si>
    <t>56 años</t>
  </si>
  <si>
    <t>57 años</t>
  </si>
  <si>
    <t>58 años</t>
  </si>
  <si>
    <t>59 años</t>
  </si>
  <si>
    <t>60 años</t>
  </si>
  <si>
    <t>61 años</t>
  </si>
  <si>
    <t>62 años</t>
  </si>
  <si>
    <t>63 años</t>
  </si>
  <si>
    <t>64 años</t>
  </si>
  <si>
    <t>65 años</t>
  </si>
  <si>
    <t>Regalos</t>
  </si>
  <si>
    <t>%</t>
  </si>
  <si>
    <t>Comida</t>
  </si>
  <si>
    <t>Ocio</t>
  </si>
  <si>
    <t>Viajes</t>
  </si>
  <si>
    <t>MEDIA</t>
  </si>
  <si>
    <t xml:space="preserve">¿Qué formas de pago prefieren los españoles? </t>
  </si>
  <si>
    <t xml:space="preserve">Tarjeta de débito </t>
  </si>
  <si>
    <t>FORMA</t>
  </si>
  <si>
    <t>Efectivo y solo tarjeta para compras puntuales de más importe.</t>
  </si>
  <si>
    <t>Tarjeta crédito fin de mes</t>
  </si>
  <si>
    <t>Tarjeta con elección para pagar: débito/crédito/ o aplazar
compras según mis necesidades</t>
  </si>
  <si>
    <t>Tarjeta crédito revolving (cuota mensual fija con interés)</t>
  </si>
  <si>
    <t>Otros</t>
  </si>
  <si>
    <t>PRODUCTO</t>
  </si>
  <si>
    <t>¿EN CUANTAS CCAA TIENE PRESENCIA?</t>
  </si>
  <si>
    <t>INTERÉS</t>
  </si>
  <si>
    <t>COMISIÓN APERTURA (%)</t>
  </si>
  <si>
    <t>COMISIÓN APERTURA (€)</t>
  </si>
  <si>
    <t xml:space="preserve">PLAZO MIN </t>
  </si>
  <si>
    <t>PLAZO MAX</t>
  </si>
  <si>
    <t>MIN</t>
  </si>
  <si>
    <t>MAX</t>
  </si>
  <si>
    <t>Préstamo 24h</t>
  </si>
  <si>
    <t>Préstamo Personal Plus</t>
  </si>
  <si>
    <t>Préstamo Nómina</t>
  </si>
  <si>
    <t>Préstamo Creditodo menores 35</t>
  </si>
  <si>
    <t>Préstamo Creditodo mayores 35</t>
  </si>
  <si>
    <t>0,5 (si quedan menos 12 meses)
1 (si quedan más 12 meses)</t>
  </si>
  <si>
    <t>Anticipo Nómina</t>
  </si>
  <si>
    <t>Préstamo Expansión</t>
  </si>
  <si>
    <t>Crédito Puedes Más</t>
  </si>
  <si>
    <t>Préstamo Consumo</t>
  </si>
  <si>
    <t>Préstamo Personal Online</t>
  </si>
  <si>
    <t>Crédito Consumo</t>
  </si>
  <si>
    <t>Cetelem</t>
  </si>
  <si>
    <t>Online</t>
  </si>
  <si>
    <t>Cofidis</t>
  </si>
  <si>
    <t>Crédito Proyecto</t>
  </si>
  <si>
    <t>Crédito Directo</t>
  </si>
  <si>
    <t>Préstamo EVO</t>
  </si>
  <si>
    <t>Grupo Kutxabank</t>
  </si>
  <si>
    <t>Préstamo Efectivo</t>
  </si>
  <si>
    <t>MiniKredit</t>
  </si>
  <si>
    <t>Ibercaja</t>
  </si>
  <si>
    <t>Préstamo Ibercaja Directo</t>
  </si>
  <si>
    <t>Turbopréstamo</t>
  </si>
  <si>
    <t>Préstamo Ocasión</t>
  </si>
  <si>
    <t>Préstamo Naranja</t>
  </si>
  <si>
    <t>CrediNómina</t>
  </si>
  <si>
    <t>Préstamo Online</t>
  </si>
  <si>
    <t>Préstamo Dispón</t>
  </si>
  <si>
    <t>Préstamo Ahora Tú</t>
  </si>
  <si>
    <t>Préstamo Personal</t>
  </si>
  <si>
    <t>PRÉSTAMOS AL CONSUMO PARA CUALQUIER FINALIDAD</t>
  </si>
  <si>
    <t>TARJETAS DE CRÉDITO CON Y SIN VINCULACIÓN</t>
  </si>
  <si>
    <t>COMPAÑÍA</t>
  </si>
  <si>
    <t>HONORARIOS</t>
  </si>
  <si>
    <t>Creditea</t>
  </si>
  <si>
    <t>Creditomas</t>
  </si>
  <si>
    <t>MICROPRÉSTAMOS PARA PEDIR 600 EUROS A DEVOVER EN 30 DÍAS</t>
  </si>
  <si>
    <r>
      <rPr>
        <b/>
        <i/>
        <sz val="9"/>
        <color theme="1"/>
        <rFont val="Calibri"/>
        <family val="2"/>
        <scheme val="minor"/>
      </rPr>
      <t xml:space="preserve">Fuente: </t>
    </r>
    <r>
      <rPr>
        <i/>
        <sz val="9"/>
        <color theme="1"/>
        <rFont val="Calibri"/>
        <family val="2"/>
        <scheme val="minor"/>
      </rPr>
      <t>Kelisto.es con datos de las páginas web de las compañías para un ejemplo de 600 euros a devolver en 30 días. Solo se muestra la información de aquellas compañías que permiten saber de antemano (al consultar en su web) los honorarios que habría que abonar por la operación.</t>
    </r>
  </si>
  <si>
    <t>ADELANTOS DE NÓMINA</t>
  </si>
  <si>
    <t>Población de 18 a 35 años</t>
  </si>
  <si>
    <t>Población adulta (18-65 años)</t>
  </si>
  <si>
    <t>¿Qué porcentaje representan respecto a la población adulta?</t>
  </si>
  <si>
    <t>Tarjetas de crédito (a plazos) con vinculación</t>
  </si>
  <si>
    <t>Tarjetas de crédito (a plazos) sin vinculación</t>
  </si>
  <si>
    <t>Préstamos</t>
  </si>
  <si>
    <t>Adelantos de nómina</t>
  </si>
  <si>
    <t>FORMAS DE FINANCIACIÓN TRADICIONAL</t>
  </si>
  <si>
    <t>TAE (%)</t>
  </si>
  <si>
    <t>INTERÉS MEDIO (%)</t>
  </si>
  <si>
    <t xml:space="preserve">¿Cuánto ha crecido el consumo de los hogares en los últimos trimestres? </t>
  </si>
  <si>
    <t>FUENTE</t>
  </si>
  <si>
    <t>GASTO (€)</t>
  </si>
  <si>
    <t>€ por persona</t>
  </si>
  <si>
    <t>% DE CRECIMIENTO INTERANUAL</t>
  </si>
  <si>
    <t>AÑO</t>
  </si>
  <si>
    <t>Nº PERSONAS</t>
  </si>
  <si>
    <t xml:space="preserve">% QUE REPRESENTAN RESPECTO A LA POBLACIÓN ADULTA </t>
  </si>
  <si>
    <t>Interés medio a pagar por las compras de Navidad</t>
  </si>
  <si>
    <t>INTERESES Y GASTOS (€) EN TOTAL</t>
  </si>
  <si>
    <t>¿Cuántos españoles financian las compras de Navidad y qué cantidad financiarán?</t>
  </si>
  <si>
    <t>¿QUÉ CANTIDAD TOTAL FINANCIARÁN? (€)</t>
  </si>
  <si>
    <t>¿QUÉ % REPRESENTA ESA CANTIDAD SOBRE EL GASTO TOTAL EN NAVIDAD?</t>
  </si>
  <si>
    <t xml:space="preserve">¿QUÉ PRODUCTO NECESITAS? </t>
  </si>
  <si>
    <t>¿CUÁL ES LA MEJOR OFERTA?</t>
  </si>
  <si>
    <t>TIN (en %)/HONORARIOS (en €)</t>
  </si>
  <si>
    <t>¿Cuánto gastarán en Navidad?</t>
  </si>
  <si>
    <t xml:space="preserve">¿Cuánto gastarán en intereses por financiar las compras de Navidad? </t>
  </si>
  <si>
    <t xml:space="preserve">Distribución del gasto </t>
  </si>
  <si>
    <t>DATOS POR CC.AA (ORDENADOS ALFABÉTICAMENTE)</t>
  </si>
  <si>
    <t>DATOS POR CC.AA (ORDENADOS EN FUNCIÓN AL % DE POBLACIÓN QUE FINANCIACIARÁ LOS GASTOS DE NAVIDAD)</t>
  </si>
  <si>
    <t>DATOS POR PROVINCIAS (ORDENADOS ALFABÉTICAMENTE Y AGRUPADOS POR CC.AA)</t>
  </si>
  <si>
    <t>DATOS POR PROVINCIAS(ORDENADOS EN FUNCIÓN AL % DE POBLACIÓN QUE FINANCIACIARÁ LOS GASTOS DE NAVIDAD)</t>
  </si>
  <si>
    <t>¿En qué se empleará el gasto de la Navidad 2017?</t>
  </si>
  <si>
    <t>Media 2017</t>
  </si>
  <si>
    <t>Media  2015</t>
  </si>
  <si>
    <r>
      <rPr>
        <b/>
        <i/>
        <sz val="9"/>
        <color theme="1"/>
        <rFont val="Calibri"/>
        <family val="2"/>
        <scheme val="minor"/>
      </rPr>
      <t>Fuente:</t>
    </r>
    <r>
      <rPr>
        <i/>
        <sz val="9"/>
        <color theme="1"/>
        <rFont val="Calibri"/>
        <family val="2"/>
        <scheme val="minor"/>
      </rPr>
      <t xml:space="preserve"> Tasa de crecimiento del volumen del crédito al consumo, según datos del BDE http://www.bde.es/webbde/es/estadis/infoest/e0807.pdf</t>
    </r>
  </si>
  <si>
    <t>Préstamo sin comisión</t>
  </si>
  <si>
    <t>Préstamo Expansión Puntual</t>
  </si>
  <si>
    <t>Prestamo Viajes</t>
  </si>
  <si>
    <t>Préstamo Otros Proyectos</t>
  </si>
  <si>
    <t>Préstamo Cambia db</t>
  </si>
  <si>
    <t>Préstamo Confianza Tipo Fijo db</t>
  </si>
  <si>
    <t>Préstamo Family</t>
  </si>
  <si>
    <t>Préstamo Express</t>
  </si>
  <si>
    <t>Préstamo 123</t>
  </si>
  <si>
    <t>CUOTA ANUAL*</t>
  </si>
  <si>
    <t>OBSERVACIONES</t>
  </si>
  <si>
    <t>Caixa Bank Consumer Finance</t>
  </si>
  <si>
    <t>Tarjeta LaLiga Santander</t>
  </si>
  <si>
    <t xml:space="preserve">La tarjeta bonificará con entre uno y tres euros los goles del equipo que elija el titular de la tarjeta. </t>
  </si>
  <si>
    <t xml:space="preserve">Solo para clientes con antigüedad superior a 6 meses </t>
  </si>
  <si>
    <t>Visa Tú</t>
  </si>
  <si>
    <t>Primer año gratis, luego con el programa cero comisiones o si se realiza con ella un gasto de 3000 euros/año. 4% de descuento en gasolineras Galp</t>
  </si>
  <si>
    <t xml:space="preserve"> 3% de ahorro en Galp y Shell,</t>
  </si>
  <si>
    <t>Tarjeta Visa &amp; Go</t>
  </si>
  <si>
    <t>Puede salir gratis la cuota con el Programa Adios Comisiones y domiciliando nómina</t>
  </si>
  <si>
    <t xml:space="preserve"> </t>
  </si>
  <si>
    <t>Tarjeta de Crédito Open Credit</t>
  </si>
  <si>
    <t>Contratarla o renovarla es gratis para todos los titulares, si tienes en la Cuenta Nómina domiciliada tu nómina, pensión o ingresos regulares de al menos 900 €  o eliges la opción de pago aplazado y la utilizas.</t>
  </si>
  <si>
    <t>Tarjeta Quiero</t>
  </si>
  <si>
    <t>Tarjeta Visa Solidarios</t>
  </si>
  <si>
    <t>Bankintercard Platinum</t>
  </si>
  <si>
    <t>7% en grandes almacenes en compras aplazadas</t>
  </si>
  <si>
    <t>Bankintercard Oro</t>
  </si>
  <si>
    <t>Programa de descuentos en diferentes establecimientos</t>
  </si>
  <si>
    <t>Tarjeta Shopping</t>
  </si>
  <si>
    <t>Visa Dual</t>
  </si>
  <si>
    <t>Bonificación del 100% de la cuota si se factura al menos 1.000€ / semestre en financiación de compras.</t>
  </si>
  <si>
    <t>Tarjeta Universal</t>
  </si>
  <si>
    <t>Mastercard Crédito</t>
  </si>
  <si>
    <t>Gratuita el primer año. Bonificación del 100% de la cuota si se factura al menos 7.500€ / semestre en financiación de compras.</t>
  </si>
  <si>
    <t>Visa Platinum</t>
  </si>
  <si>
    <t>Visa Platinum Global</t>
  </si>
  <si>
    <t>Visa Diamante</t>
  </si>
  <si>
    <t>Gratis si se realiza un gasto de 300€/mes en comercios.</t>
  </si>
  <si>
    <t>Descuento del 2 % en las estaciones de servicio Galp sin límite de importe y 15% en alquiler de vehículos Hertz</t>
  </si>
  <si>
    <t>Gratis el primer año y, después, si se facturan más de 5.000 euros al año.</t>
  </si>
  <si>
    <t>Tarjeta Crédito ON</t>
  </si>
  <si>
    <t>Cuota gratuita con una operación al año</t>
  </si>
  <si>
    <t xml:space="preserve">Arquia </t>
  </si>
  <si>
    <t>Tarjeta visa Platinum</t>
  </si>
  <si>
    <t>Tarjeta visa Oro</t>
  </si>
  <si>
    <t>Cuota de emisión, 45 €</t>
  </si>
  <si>
    <t>Siete nominas</t>
  </si>
  <si>
    <t>Wandoo</t>
  </si>
  <si>
    <t>ANDALUCÍA</t>
  </si>
  <si>
    <t>ARAGÓN</t>
  </si>
  <si>
    <t>ASTURIAS</t>
  </si>
  <si>
    <t>BALEARS, ILLES</t>
  </si>
  <si>
    <t>CANARIAS</t>
  </si>
  <si>
    <t>CANTABRIA</t>
  </si>
  <si>
    <t>CASTILLA Y LEÓN</t>
  </si>
  <si>
    <t>CASTILLA-LA MANCHA</t>
  </si>
  <si>
    <t>CATALUÑA</t>
  </si>
  <si>
    <t>COMUNITAT VALENCIANA</t>
  </si>
  <si>
    <t>EXTREMADURA</t>
  </si>
  <si>
    <t>GALICIA</t>
  </si>
  <si>
    <t xml:space="preserve">MADRID, COMUNIDAD DE </t>
  </si>
  <si>
    <t>MURCIA, REGIÓN DE</t>
  </si>
  <si>
    <t>NAVARRA, COMUNIDAD FORAL DE</t>
  </si>
  <si>
    <t>PAÍS VASCO</t>
  </si>
  <si>
    <t>RIOJA, LA</t>
  </si>
  <si>
    <t>CEUTA</t>
  </si>
  <si>
    <t>MELILLA</t>
  </si>
  <si>
    <t>Micropréstamos</t>
  </si>
  <si>
    <t>II T 2018</t>
  </si>
  <si>
    <t>III T 2017</t>
  </si>
  <si>
    <t>IV T 2017</t>
  </si>
  <si>
    <t>IT 2018</t>
  </si>
  <si>
    <r>
      <rPr>
        <b/>
        <i/>
        <sz val="9"/>
        <color theme="1"/>
        <rFont val="Calibri"/>
        <family val="2"/>
        <scheme val="minor"/>
      </rPr>
      <t>Fuente:</t>
    </r>
    <r>
      <rPr>
        <i/>
        <sz val="9"/>
        <color theme="1"/>
        <rFont val="Calibri"/>
        <family val="2"/>
        <scheme val="minor"/>
      </rPr>
      <t xml:space="preserve"> Evolución interanual del gasto en consumo final de los hogares. Contabilidad Nacional Trimestral, últimos datos disponibles y corregidos de efectos estacionales y de calendario (Instituto Nacional de Estadística, INE). Para estimar los datos del III y IV T de 2018 se ha tomado como referencia el crecimiento medio de esos trimestres en 2017 y, a dicha cifra, se ha aplicado el crecimiento medio interanual de los cuatro últimos trimestres (+1,1%).</t>
    </r>
  </si>
  <si>
    <t>ESTIMACIÓN III Y IV T 2018 (Media III y IV T de 2016)</t>
  </si>
  <si>
    <t>Previsión Kelisto 2017 (por persona)</t>
  </si>
  <si>
    <t>Previsión Kelisto 2017 (en total)</t>
  </si>
  <si>
    <t>PREVISIÓN DE GASTO 2018 (POR PERSONA)</t>
  </si>
  <si>
    <t>PREVISIÓN DE GASTO 2018 (EN TOTAL)</t>
  </si>
  <si>
    <t>Fuente:para calcular la previsión de gasto medio para 2018 se ha partido de la previsión realizada por Kelisto el pasado año (605,2 euros). A dicha previsión se le ha aplicado una tasa de crecimiento que equivale a la tasa media de crecimiento interanual del gasto en consumo final de los hogares del Instituto Nacional de Estadística (INE) de los cuatro últimos trimestres del año (+1,1%). Se ha tomado en consideración esta tasa de crecimiento como la estimación más conservadora posible, aunque las previsiones hacen pensar que el avance podría ser superior al del pasado año. Para calcular el gasto 2018 en total se ha multiplicado el gasto medio por persona por el total de personas que conforman la población adulta en España (de 18 a 65 años), según los datos de población del INE a 1 de enero de 2018.</t>
  </si>
  <si>
    <t>¿Cuánto gastó cada español en la Navidad 2017 y cuánto gastará en 2018?</t>
  </si>
  <si>
    <r>
      <rPr>
        <b/>
        <i/>
        <sz val="9"/>
        <color theme="1"/>
        <rFont val="Calibri"/>
        <family val="2"/>
        <scheme val="minor"/>
      </rPr>
      <t>Fuente:</t>
    </r>
    <r>
      <rPr>
        <i/>
        <sz val="9"/>
        <color theme="1"/>
        <rFont val="Calibri"/>
        <family val="2"/>
        <scheme val="minor"/>
      </rPr>
      <t xml:space="preserve"> la distribución del gasto se corresponde a las estimaciones realizadas por Deloitte para 2018; esos porcentajes se han aplicado al total de gasto por persona estimado por Kelisto.es para 2018 (611,9€)</t>
    </r>
  </si>
  <si>
    <t>¿A qué ritmo ha crecido el crédito en 2018?</t>
  </si>
  <si>
    <t>Media 2018</t>
  </si>
  <si>
    <r>
      <rPr>
        <b/>
        <i/>
        <sz val="9"/>
        <color theme="1"/>
        <rFont val="Calibri"/>
        <family val="2"/>
        <scheme val="minor"/>
      </rPr>
      <t xml:space="preserve">Fuente: </t>
    </r>
    <r>
      <rPr>
        <i/>
        <sz val="9"/>
        <color theme="1"/>
        <rFont val="Calibri"/>
        <family val="2"/>
        <scheme val="minor"/>
      </rPr>
      <t>Barómetro Cetelem 2018</t>
    </r>
  </si>
  <si>
    <t>CANCELACIÓN PARCIAL O TOTAL (%)</t>
  </si>
  <si>
    <t>Préstamo Fácil</t>
  </si>
  <si>
    <t>Préstamo Coche EcoAuto</t>
  </si>
  <si>
    <t>Crédito Ilusión</t>
  </si>
  <si>
    <t>Préstamo personalizado</t>
  </si>
  <si>
    <t xml:space="preserve">Préstamo personal </t>
  </si>
  <si>
    <t>Préstamo Inversión</t>
  </si>
  <si>
    <t>nd</t>
  </si>
  <si>
    <t>Préstamo Celebraciones</t>
  </si>
  <si>
    <t>Evo Finance</t>
  </si>
  <si>
    <t>Préstamo personal</t>
  </si>
  <si>
    <t>EVO</t>
  </si>
  <si>
    <t>Préstamo Credifondo</t>
  </si>
  <si>
    <r>
      <rPr>
        <b/>
        <i/>
        <sz val="8"/>
        <color theme="1"/>
        <rFont val="Calibri"/>
        <family val="2"/>
        <scheme val="minor"/>
      </rPr>
      <t xml:space="preserve">Fuente: </t>
    </r>
    <r>
      <rPr>
        <i/>
        <sz val="8"/>
        <color theme="1"/>
        <rFont val="Calibri"/>
        <family val="2"/>
        <scheme val="minor"/>
      </rPr>
      <t>Kelisto.es con información disponible en las páginas web de las entidades a 06/11/2018; en caso de que alguna de las ofertas tenga una condición que varía según el plazo (por ejemplo, la comisión de apertura), se ha indicado la aplicada para un plazo de amortización de 3 meses; NA: no aplica; ND: no disponible</t>
    </r>
  </si>
  <si>
    <t>PRÉSTAMOS AL CONSUMO PARA CUALQUIER FINALIDAD-específicos para  cantidades como las de las compras de Navidad (611,9 €) o que no especifican cantidad mínima</t>
  </si>
  <si>
    <t>PRÉSTAMOS AL CONSUMO PARA CUALQUIER FINALIDAD-específicos para  cantidades como las de las compras de Navidad (611,9 €) que permitan devolverlo en tres meses</t>
  </si>
  <si>
    <t>Club FNAC</t>
  </si>
  <si>
    <t>Hay que ser socio de FNAC. Todas tus compras en FNAC sin intereses. 5% de descuento permanente en FNAC. Acumula el 0,5% de tus compras fuera de FNAC</t>
  </si>
  <si>
    <t>Tarjeta Cetelem</t>
  </si>
  <si>
    <t>4% de devolución en estaciones Galp adheridas</t>
  </si>
  <si>
    <t>VISA HIT</t>
  </si>
  <si>
    <t>Tarjeta Ikea</t>
  </si>
  <si>
    <t>Promociones y ventajas especiales exclusivas para los titulares de la tarjeta. 
Todas tus compras en IKEA hasta 10 meses sin intereses1
En IKEA tú decides cómo fraccionar tus compras: a 3, 6 o 10 meses sin intereses (TIN: 0%, TAE: 0%1).</t>
  </si>
  <si>
    <t>Tarjeta Visa Hit</t>
  </si>
  <si>
    <t>Media Markt Club Card</t>
  </si>
  <si>
    <t>WELCOME BONUS: 5 € de bienvenida por ser del Club. HAPPY BIRTHDAY!: llévate 8 € por tu cumpleaños. LUCKY KICK: juega y gana tu compra al instante.</t>
  </si>
  <si>
    <t>VISA KYMCO GENIUS</t>
  </si>
  <si>
    <t>Fracciona las reparaciones  y el mantenimiento de tu moto sin intereses de 3, 6o 10 meses</t>
  </si>
  <si>
    <t>Todas las compras que realice en euros, entre 50 € y 3.000 €, se pagarán automáticamente en tres mensualidades y sin intereses. 
odas las compras que realice entre 50 euros y 3.000 euros, se pagarán automáticamente en tres mensualidades sin intereses. Sólo se aplicará una comisión de 4 euros al mes por cada compra realizada en concepto de gastos de gestión (antes, la comisión era de 3€/mes)</t>
  </si>
  <si>
    <t>VALLESCAR VISA</t>
  </si>
  <si>
    <t>3% del importe que pagues en parking</t>
  </si>
  <si>
    <t>Tarjeta Premium Credit</t>
  </si>
  <si>
    <t xml:space="preserve">La emisión y renovación de las tarjetas Premium adicionales son gratis. Para el titular, el pack tiene un coste de 59€ anuales. </t>
  </si>
  <si>
    <t>Tarjeta de Crédito Diamond</t>
  </si>
  <si>
    <t>La emisión y renovación de las tarjetas Diamond adicionales son gratis, para el titular, el pack tiene un coste de 135€ anuales.</t>
  </si>
  <si>
    <t xml:space="preserve">Gratuita sin se cumplen condiciones de vinculación no especificadas en la web de Banco Pastor.
</t>
  </si>
  <si>
    <t>Gratuita sin se cumplen condiciones de vinculación no especificadas en la web de Banco Pastor.</t>
  </si>
  <si>
    <t>Tarjeta Motor + Crédito BBVA</t>
  </si>
  <si>
    <t>2% en carburante en estaciones de Grupo Repsol</t>
  </si>
  <si>
    <t>Gratis el primer año solo si se pide por Internet
NUEVO: Llévate un photobox con tus mejores fotos impresas si activas tu Visa &amp;Go y realizas compras por un importe acumulado mínimo de 100 € antes del 30-9-2018.</t>
  </si>
  <si>
    <t>Tarjeta Después Blue BBVA</t>
  </si>
  <si>
    <t>Gratuita si tienes menos de 21 años o si te acoges al Programa Adiós Comisiones de BBVA.</t>
  </si>
  <si>
    <t>Tarjeta Dorada Renfe</t>
  </si>
  <si>
    <t>Disfruta de grandes descuentos en billetes de Renfe, en algunos casos hasta el 40% y ventajas como poder elegir asiento.
La cuota anual será de 40 euros  ó 6 euros si cumples varios requisitos de vinculación.</t>
  </si>
  <si>
    <t>Tarjeta Repsol más Visa Crédito BBVA</t>
  </si>
  <si>
    <t>Descuento de hasta 7 céntimos €/litro en estaciones de servicio Repsol, Campsa y Petronor.
5 % de descuento sobre PVP en tiendas, lubricantes, lavados y Blue+ en estaciones de servicio.
Gratuita el primer año.
*Se puede contratar como "Tarjeta Repsol Más" sin tener vinculación con BBVA</t>
  </si>
  <si>
    <t>3 euros al mes por el pack de tarjetas 123</t>
  </si>
  <si>
    <t>50-300</t>
  </si>
  <si>
    <t>Crédito Zero</t>
  </si>
  <si>
    <t>cuota de emisión de 3 euros al mes y cuota de renovación de 3 euros al mes</t>
  </si>
  <si>
    <t>Crédito Mi Otra Zero</t>
  </si>
  <si>
    <t>100€ de comisión de mantenimiento y 100€ de comisión de emisión. 10% de descuento en la compra de billetes de Iberia</t>
  </si>
  <si>
    <t xml:space="preserve"> Tarjeta Iberia Classic</t>
  </si>
  <si>
    <t>Comisión anual por emisión y mantenimiento de la tarjeta de 45€</t>
  </si>
  <si>
    <t xml:space="preserve"> Tarjeta Iberia ICON</t>
  </si>
  <si>
    <t>1 Avios por cada 2€ de compra. Los Avios se canjean en el Programa de Fidelización Iberia Plus por vuelos, noches de hotel, alquiler de coches y mucho más.
10% de descuento en la compra de billetes de Iberia
Descuento en carburante de 3 cts.€/litro en estaciones de servicio Repsol, Campsa y Petronor</t>
  </si>
  <si>
    <t xml:space="preserve"> Tarjeta Viajes +</t>
  </si>
  <si>
    <t>Comisión anual por emisión y mantenimiento de la tarjeta de 30€</t>
  </si>
  <si>
    <t>Tarjeta BinterMás Platinum</t>
  </si>
  <si>
    <t xml:space="preserve">Devolución del 7% de cada compra efectuada en Alcampo, Carrefour, El Corte Inglés, Hipercor, Decathlon, Makro y del resto de establecimientos la devolución será del 1% de cada compra </t>
  </si>
  <si>
    <t>El tipo de interés por aplazamiento del pago de tu Tarjeta Inteligente es del 1,60% nominal mensual</t>
  </si>
  <si>
    <t>Tarjeta Mi BP</t>
  </si>
  <si>
    <t>3% fuera de BP con tu Tarjeta en forma  de pago aplazado (En fin de mes 0,3%) .  Y hasta 11% en carburantes BP con tarjeta en forma de pago aplazado (8% en modalidad fin de mes)</t>
  </si>
  <si>
    <t>Tarjeta Renault</t>
  </si>
  <si>
    <t>3% en el resto de compras aplazadas fuera del taller. 6% en todos tus pagos aplazados en gasolineras. 9% en todas tus compras aplazadas en talleres oficiales Renault.Devolución del 3% del importe de cada pago realizado en talleres oficiales Renault y 0,3% en resto de comercios, para compras realizadas con la tarjeta en forma de pago fin de mes</t>
  </si>
  <si>
    <t>Tarjeta Nissan+</t>
  </si>
  <si>
    <t>Devolución del 9% del importe de cada pago realizado en talleres oficiales Nissan, 6% en gasolineras y 3% en resto de comercios, para compras realizadas con la tarjeta en forma de pago aplazado. Devolución del 3% del importe de cada pago realizado en talleres oficiales Nissan y 0,3% en resto de comercios, para compras realizadas con la tarjeta en forma de pago fin de mes.</t>
  </si>
  <si>
    <t>Tarjeta Dacia</t>
  </si>
  <si>
    <t>Devolución del 9% del importe de cada pago realizado en talleres oficiales Dacia, 6% en gasolineras y 3% en resto de comercios, para compras realizadas con la tarjeta en forma de pago aplazado. Devolución del 3% del importe de cada pago realizado en talleres oficiales Dacia y 0,3% en resto de comercios, para compras realizadas con la tarjeta en forma de pago fin de mes</t>
  </si>
  <si>
    <t>Oney</t>
  </si>
  <si>
    <t>Tarjeta Alcampo</t>
  </si>
  <si>
    <t>Descuentos en hipermercados Alcampo, ahorro en gasolineras Alcampo, ventajas en establecimientos asociados (Norauto, Leroy Merlin, Poly, Alain Afflelou, José Luis)</t>
  </si>
  <si>
    <t>Tarjeta Decathlon</t>
  </si>
  <si>
    <t xml:space="preserve">Te devuelven el 2% de tus compras en Decathlon y el 1% de las compras en otros establecimientos.
</t>
  </si>
  <si>
    <t>Tarjeta Simply</t>
  </si>
  <si>
    <t xml:space="preserve">Tarjeta Línea Directa Aseguradora </t>
  </si>
  <si>
    <t>Tarjeta Club Leroy Merlin</t>
  </si>
  <si>
    <t>Utiliza también tu tarjeta Club Leroy Merlin en hipermercados y gasolineras Alcampo y en alcampo.es.</t>
  </si>
  <si>
    <t xml:space="preserve">Tarjeta AKI </t>
  </si>
  <si>
    <t xml:space="preserve">Devolución del 3% de todas las compras que realice en grandes superficies, tiendas de textiles y farmacias + Beneficiarse de hasta un 10% de descuentos en 400 comercios online </t>
  </si>
  <si>
    <t>Devolución del 5% de todas las compras que realice en grandes superficies. 10% de descuento comprando en más de 400 comercios online</t>
  </si>
  <si>
    <t>Descuentos asociados al programa de privilegio
 Euro6000. Disponible al pedir un crédito Cofidis</t>
  </si>
  <si>
    <t>El TIN cambia del 15% al 22,80%
Devolución 2% compras aplazadas. Gratis para clientes con cuentas nómina o en tarjetas con pago aplazado.
Sin cuota si tienes una Cuenta Nómina, No-Nómina, Cuenta Profesional, Cuenta Pensión o si utilizas la tarjeta en la modalidad de pago aplazado.</t>
  </si>
  <si>
    <t>Iberia ICON</t>
  </si>
  <si>
    <t xml:space="preserve">Devuelve el 5 % de las compras* que realice con su tarjeta VISA Shopping hasta el 30 de abril de 2018, siempre que usted gaste un mínimo de 500 euros </t>
  </si>
  <si>
    <t>5% de devolución el primer año y 3% el segundo. Hasta 5.000 euros</t>
  </si>
  <si>
    <t>Tarjeta Visa Air Europa SUMA</t>
  </si>
  <si>
    <t>Acumula Millas con cada compra que realices.</t>
  </si>
  <si>
    <t>Tarjeta Vodafone</t>
  </si>
  <si>
    <t>3% de cada compra aplazada durante el primer año a descontar de tu factura mensual. Para compras realizadas en forma de pago fin de mes el importe a descontar en la factura Vodafone será el 0,5% del valor de cada compra</t>
  </si>
  <si>
    <t>Tarjeta Groupon</t>
  </si>
  <si>
    <t>Te devuelve en forma de crédito Groupon el El 5% sobre el precio final de los cupones si la forma de pago es aplazado y el 0,2% sobre el precio final de los cupones si la forma de pago es a fin de mes y El 3% del valor de los productos y/o servicios adquiridos si la forma de pagao es aplazado y 0,2% del valor de los productos y/o servicios adquiridos si la forma de pago es fin de mes</t>
  </si>
  <si>
    <t xml:space="preserve">Visa Dorada </t>
  </si>
  <si>
    <t>Exclusiva para clientes de 55 años</t>
  </si>
  <si>
    <t xml:space="preserve">Visa Repsol más </t>
  </si>
  <si>
    <t>Si compras el cheque amazon.es te devuelven el 8% del importe en un cheque carburante</t>
  </si>
  <si>
    <t xml:space="preserve">Visa Dorada Renfe </t>
  </si>
  <si>
    <t>40% de lunes a jueves y del 25 de viernes a domingos en AVE y Talgo y 40% en Trenes regionales y de cercanias</t>
  </si>
  <si>
    <t>Visa + one</t>
  </si>
  <si>
    <t xml:space="preserve">Clientes entre 18 y 30 años </t>
  </si>
  <si>
    <t xml:space="preserve">Si es la segunda tarjeta el coste de la cuota anual será de 28 euros </t>
  </si>
  <si>
    <t>Tarjeta MasterCard Crédito Contactless</t>
  </si>
  <si>
    <t>Tarjeta MasterCard Unidúo</t>
  </si>
  <si>
    <t>Importe mínimo a financiar 150€</t>
  </si>
  <si>
    <t>Tarjeta Joven Contactless</t>
  </si>
  <si>
    <t>Seguro de accidenes hasta 180.000 euros para todos los transportes públicos pagados con la tarjeta y compras hasta 12.000 euros en caso de muerte por accidente laboral o particular</t>
  </si>
  <si>
    <t>Seguro de accidentes, seguro de asistencia en viaje de mondial Assistance y descuentos especiales en alquiler de automóviles y hoteles afiliados</t>
  </si>
  <si>
    <t>Es gratuita para los clientes de la Cuenta Expansión</t>
  </si>
  <si>
    <t xml:space="preserve"> La cuota de mantenimiento del primer año es gratuita si la solicitas por internet. Para los siguientes años también es gratuita si disfrutas de las condiciones de Family.</t>
  </si>
  <si>
    <t>Gratuita el primer año si la solicitas por internet. Los años sucesivos, la cuota es de 95€/año.</t>
  </si>
  <si>
    <t>Seguros gratuito de accidentes y seguro de asistencia en Viajes, seguro de compra protegido y seguridad on line, de uso fraudulento del teléfono móvil y servicio de comunicación de pérdida o robo de tarjeta de emergencioa</t>
  </si>
  <si>
    <t>Tiene límite de crédito mensual de hasta 6.000 euros</t>
  </si>
  <si>
    <t>3% en tus compras u repostajes en gasolineras de la red de Disa y Shell</t>
  </si>
  <si>
    <t>3% en tus compras u repostajes en gasolineras de la red de Disa y Shell + descuentos en hoteles, alquiler de coches…</t>
  </si>
  <si>
    <t>Sin cuota de emisión.</t>
  </si>
  <si>
    <t>Descuentos en hoteles y en alquiler de vehículos</t>
  </si>
  <si>
    <t>Mastercard Máx Jóven</t>
  </si>
  <si>
    <t>Mastercard e- Tarjeta</t>
  </si>
  <si>
    <t>Mastercard</t>
  </si>
  <si>
    <t>Te devulven hasta el 5% en todas sus compras</t>
  </si>
  <si>
    <t>Te devuelven el 5% en todas tus compras</t>
  </si>
  <si>
    <t>Tarjeta Virtual</t>
  </si>
  <si>
    <t>Sistema prepago para compras por internet, kñimite hasata 1500 euros</t>
  </si>
  <si>
    <t>MasterCard Socio Profesional</t>
  </si>
  <si>
    <t>Visa MOVE</t>
  </si>
  <si>
    <t>Visa Business</t>
  </si>
  <si>
    <t>Cajamar Consumo</t>
  </si>
  <si>
    <t>Cuota fija mensual establecida entre el 3% y 50% del límite concedido de la tarjeta. Cuota mensual mínima de 9 euros.</t>
  </si>
  <si>
    <t>Visa Classic RENFE</t>
  </si>
  <si>
    <t>Para personas mayores de 60 años, pensionistas mayores de 18 años o personas con minusvalía igual o superior al 65%</t>
  </si>
  <si>
    <t>Tarjeta ERASMUS</t>
  </si>
  <si>
    <t>Tarjeta mixta de crédito</t>
  </si>
  <si>
    <t>Credit Express</t>
  </si>
  <si>
    <t>D</t>
  </si>
  <si>
    <t xml:space="preserve">Para traspasar saldo disponible de la tarjeta a la cuenta que se elija. </t>
  </si>
  <si>
    <t>Mastercard Acqua</t>
  </si>
  <si>
    <t>4 años renovable</t>
  </si>
  <si>
    <t>Tarjeta Universal +7</t>
  </si>
  <si>
    <t>Tarjeta Repsol Máxima</t>
  </si>
  <si>
    <t>2% en gasolina y diesel y 5% en tiendas y lavados en REPSOL, CAMPSA o PETRONOR en España, Portugal y Andorra</t>
  </si>
  <si>
    <t>Tarjeta Visa Electrón</t>
  </si>
  <si>
    <t>Visa Electron</t>
  </si>
  <si>
    <t>MasterCard Base</t>
  </si>
  <si>
    <t>Visa Negocios Crédito</t>
  </si>
  <si>
    <t>Bonificación del 2% en carburante en Repsol, Campsa y Petronor</t>
  </si>
  <si>
    <t>Tarjeta visa Clásica</t>
  </si>
  <si>
    <t>Tiene límite de crédito mensual de hasta 3.000 euros</t>
  </si>
  <si>
    <t>Descuento del 2% en gasolina y diésel y un 5% en tiendas y lavados en las más de 3.900 estaciones de REPSOL, CAMPSA o PETRONOR</t>
  </si>
  <si>
    <t>Visa Aktiba</t>
  </si>
  <si>
    <t>Visa Medicus Mundi</t>
  </si>
  <si>
    <t xml:space="preserve">Dona 2,5€ por cada tarjeta del titular y 1€ por cada tarejta de beneficiario </t>
  </si>
  <si>
    <t>Visa Cáritas</t>
  </si>
  <si>
    <t>Visa Ikastolak</t>
  </si>
  <si>
    <t>VISA HIT E.LECRERC</t>
  </si>
  <si>
    <t xml:space="preserve">1,5% de devolución del importe que compres fuera de E.Lecrec Acumulas en tu tarjeta de socio un 1,5% de todo lo que compres fuera de E.Lecrerc cuando la modalidad de pago sea aplazada </t>
  </si>
  <si>
    <r>
      <rPr>
        <b/>
        <i/>
        <sz val="9"/>
        <color theme="1"/>
        <rFont val="Calibri"/>
        <family val="2"/>
        <scheme val="minor"/>
      </rPr>
      <t xml:space="preserve">Fuente: </t>
    </r>
    <r>
      <rPr>
        <i/>
        <sz val="9"/>
        <color theme="1"/>
        <rFont val="Calibri"/>
        <family val="2"/>
        <scheme val="minor"/>
      </rPr>
      <t>Kelisto.es con información disponible en las páginas web de las entidades a 6 de noviembre de 2018. El análisis no incluye tarjetas de marcas comerciales y solo considera las tarjetas que permtien el pago aplazado. En las devoluciones se indidca el % máximo que se puede obtener (se pueden leer los detalles de devolución en "Observaciones"). La cuota anual muestra el pago que se realiza cada año; en caso de que la cuota de emisión sea distinta a la de renovación, se indica el coste de la cuota de emisión. Las tarjetas se han ordenado teniendo en cuenta su TIN para un aplazamiento a tres meses. En azul, tarjetas de crédito sin vinculación bancaria. NA: No aplica; ND: No disponible.</t>
    </r>
  </si>
  <si>
    <t>TARJETAS DE CRÉDITO SIN VINCULACIÓN</t>
  </si>
  <si>
    <r>
      <rPr>
        <b/>
        <i/>
        <sz val="9"/>
        <color theme="1"/>
        <rFont val="Calibri"/>
        <family val="2"/>
        <scheme val="minor"/>
      </rPr>
      <t xml:space="preserve">Fuente: </t>
    </r>
    <r>
      <rPr>
        <i/>
        <sz val="9"/>
        <color theme="1"/>
        <rFont val="Calibri"/>
        <family val="2"/>
        <scheme val="minor"/>
      </rPr>
      <t>Kelisto.es con información disponible en las páginas web de las entidades a 6 de noviembre de 2018. El análisis no incluye tarjetas de marcas comerciales y solo considera las tarjetas que permtien el pago aplazado. En las devoluciones se indidca el % máximo que se puede obtener (se pueden leer los detalles de devolución en "Observaciones"). La cuota anual muestra el pago que se realiza cada año; en caso de que la cuota de emisión sea distinta a la de renovación, se indica el coste de la cuota de emisión. Las tarjetas se han ordenado teniendo en cuenta su TIN para un aplazamiento a tres meses. NA: No aplica; ND: No disponible.</t>
    </r>
  </si>
  <si>
    <t>TARJETAS DE CRÉDITO CON VINCULACIÓN</t>
  </si>
  <si>
    <t>Credy</t>
  </si>
  <si>
    <t>Solcredito</t>
  </si>
  <si>
    <t>Holadinero</t>
  </si>
  <si>
    <t>Creditozen</t>
  </si>
  <si>
    <t>Freezl</t>
  </si>
  <si>
    <t>Kredito24</t>
  </si>
  <si>
    <t>TOTAL</t>
  </si>
  <si>
    <t>Albacete</t>
  </si>
  <si>
    <t>Alicante</t>
  </si>
  <si>
    <t>Almería</t>
  </si>
  <si>
    <t>Álava</t>
  </si>
  <si>
    <t>Asturias</t>
  </si>
  <si>
    <t>Ávila</t>
  </si>
  <si>
    <t>Badajoz</t>
  </si>
  <si>
    <t>Islas Baleares</t>
  </si>
  <si>
    <t xml:space="preserve">Liberbank </t>
  </si>
  <si>
    <t xml:space="preserve">PLAZO MÍN. (meses) </t>
  </si>
  <si>
    <t>PLAZO MÁX. (meses)</t>
  </si>
  <si>
    <t>MÍN. (€)</t>
  </si>
  <si>
    <t>MÁX. (€)</t>
  </si>
  <si>
    <t>Préstamo Anticipo Nómina Online</t>
  </si>
  <si>
    <t>Préstamos  Siete Nóminas</t>
  </si>
  <si>
    <r>
      <rPr>
        <b/>
        <i/>
        <sz val="8"/>
        <color theme="1"/>
        <rFont val="Calibri"/>
        <family val="2"/>
        <scheme val="minor"/>
      </rPr>
      <t>Fuente:</t>
    </r>
    <r>
      <rPr>
        <i/>
        <sz val="8"/>
        <color theme="1"/>
        <rFont val="Calibri"/>
        <family val="2"/>
        <scheme val="minor"/>
      </rPr>
      <t xml:space="preserve"> Kelisto.es con datos de las entidades a 15/11/2018. Solo se han tenido en cuenta las ofertas que aparecen en el catálogo de productos de financiación de cada entidad. En caso contrario (si, aparecen, como parte de las ventajas de una cuenta nómina) no se han considerado para el análisis. Los únicos productos que no se han tenido en cuenta para el análisis son el Anticipo Nómina de Caja de Ingenieros (porque tiene un plazo de devolución máximo de 2 meses, mientras que este análisis toma en consideración un período de 3 meses) y el Préstamo Nómina de Caja de Ingenieros porque el mínimo que permite pedir (3.000 euros) supera la cifra media de gasto en Navidad.</t>
    </r>
  </si>
  <si>
    <t>COMISIÓN DE APERTURA MEDIA (%)</t>
  </si>
  <si>
    <r>
      <rPr>
        <b/>
        <i/>
        <sz val="9"/>
        <rFont val="Calibri"/>
        <family val="2"/>
        <scheme val="minor"/>
      </rPr>
      <t xml:space="preserve">Fuente: </t>
    </r>
    <r>
      <rPr>
        <i/>
        <sz val="9"/>
        <rFont val="Calibri"/>
        <family val="2"/>
        <scheme val="minor"/>
      </rPr>
      <t xml:space="preserve">datos de Kelisto obtenidos tras analizar todas las ofertas que las entidades financieras muestras en sus páginas web. Solo se han tenido en cuenta los productos que permiten financiar el gasto navideño (611,9 €) a tres meses. El cálculo de la TAE también se ha realizado para ese mismo caso: 611,9 euros a tres meses. Ver detalle de ofertas en pestañas sucesivas del anexo. 
</t>
    </r>
    <r>
      <rPr>
        <i/>
        <u/>
        <sz val="9"/>
        <rFont val="Calibri"/>
        <family val="2"/>
        <scheme val="minor"/>
      </rPr>
      <t xml:space="preserve">TARJETAS: </t>
    </r>
    <r>
      <rPr>
        <i/>
        <sz val="9"/>
        <rFont val="Calibri"/>
        <family val="2"/>
        <scheme val="minor"/>
      </rPr>
      <t xml:space="preserve">Kelisto.es con información disponible en las páginas web de las entidades a 6 noviembre de 2018. El análisis no incluye tarjetas de marcas comerciales y solo considera las tarjetas que permtien el pago aplazado. En las devoluciones, solo se tiene en cuenta las tarjetas que ofrecen la devolución en todas las compras aplazadas, no solo en algunos sectores o tipos de establecimiento. Las tarjetas se han ordenado teniendo en cuenta su TIN para un aplazamiento a tres meses. 
</t>
    </r>
    <r>
      <rPr>
        <i/>
        <u/>
        <sz val="9"/>
        <rFont val="Calibri"/>
        <family val="2"/>
        <scheme val="minor"/>
      </rPr>
      <t>PRÉSTAMOS:</t>
    </r>
    <r>
      <rPr>
        <i/>
        <sz val="9"/>
        <rFont val="Calibri"/>
        <family val="2"/>
        <scheme val="minor"/>
      </rPr>
      <t xml:space="preserve"> Kelisto.es con información disponible en las páginas web de las entidades a 6 de noviembre de 2018
</t>
    </r>
    <r>
      <rPr>
        <i/>
        <u/>
        <sz val="9"/>
        <rFont val="Calibri"/>
        <family val="2"/>
        <scheme val="minor"/>
      </rPr>
      <t>ADELANTOS DE NÓMINA:</t>
    </r>
    <r>
      <rPr>
        <i/>
        <sz val="9"/>
        <rFont val="Calibri"/>
        <family val="2"/>
        <scheme val="minor"/>
      </rPr>
      <t xml:space="preserve"> Kelisto.es con datos de las entidades a 15 de noviembre de 2018. Solo se han tenido en cuenta las ofertas que aparecen en el catálogo de productos de financiación de cada entidad. En caso contrario (si, aparecen, como parte de las ventajas de una cuenta nómina) no se han considerado para el análisis. </t>
    </r>
  </si>
  <si>
    <t>Préstamo Nómina-Banco Caminos</t>
  </si>
  <si>
    <r>
      <rPr>
        <b/>
        <i/>
        <sz val="9"/>
        <rFont val="Calibri"/>
        <family val="2"/>
        <scheme val="minor"/>
      </rPr>
      <t>Fuente:</t>
    </r>
    <r>
      <rPr>
        <i/>
        <sz val="9"/>
        <rFont val="Calibri"/>
        <family val="2"/>
        <scheme val="minor"/>
      </rPr>
      <t xml:space="preserve"> Kelisto.es con datos disponibles en las páginas web de las entidades entre el 3 y el 15 de noviembre de 2018. Para todas las opciones, solo se han seleccionado aquellas que permitían solicitar una cantidad igual a la de las compras de Navidad (611,9euros) y una devolución a tres meses. La tabla muestra las ofertas más baratas en función a su TAE.</t>
    </r>
  </si>
  <si>
    <t>Préstamo Ibercaja Directo-Ibercaja</t>
  </si>
  <si>
    <t>OTROS GASTOS (€)</t>
  </si>
  <si>
    <t>Tarjeta SIN-Banco Sabadell/Activobank</t>
  </si>
  <si>
    <t>LAS MEJORES OPCIONES PARA FINANCIAR LAS COMPRAS DE NAVIDAD (611,9 €) A TRES MESES</t>
  </si>
  <si>
    <t>TAE MEDIA (%)</t>
  </si>
  <si>
    <t>INTERESES Y GASTOS MEDIOS (€) POR PERSONA</t>
  </si>
  <si>
    <t>Bizkaia</t>
  </si>
  <si>
    <t>Burgos</t>
  </si>
  <si>
    <t>Cáceres</t>
  </si>
  <si>
    <t>Cádiz</t>
  </si>
  <si>
    <t>Cantabria</t>
  </si>
  <si>
    <t>Castellón/Castelló</t>
  </si>
  <si>
    <t>Ciudad Real</t>
  </si>
  <si>
    <t>Córdoba</t>
  </si>
  <si>
    <t>Coruña</t>
  </si>
  <si>
    <t>Cuenca</t>
  </si>
  <si>
    <t>Gipuzkoa</t>
  </si>
  <si>
    <t>Girona</t>
  </si>
  <si>
    <t>Granada</t>
  </si>
  <si>
    <t>Guadalajara</t>
  </si>
  <si>
    <t>Huelva</t>
  </si>
  <si>
    <t>Huesca</t>
  </si>
  <si>
    <t>Jaén</t>
  </si>
  <si>
    <t>León</t>
  </si>
  <si>
    <t>Lleida</t>
  </si>
  <si>
    <t>Lugo</t>
  </si>
  <si>
    <t>Madrid</t>
  </si>
  <si>
    <t>Málaga</t>
  </si>
  <si>
    <t>Murcia</t>
  </si>
  <si>
    <t>Navarra</t>
  </si>
  <si>
    <t>Ourense</t>
  </si>
  <si>
    <t>Palencia</t>
  </si>
  <si>
    <t>Palmas</t>
  </si>
  <si>
    <t>Pontevedra</t>
  </si>
  <si>
    <t>Rioja</t>
  </si>
  <si>
    <t>Salamanca</t>
  </si>
  <si>
    <t>Santa Cruz de Tenerife</t>
  </si>
  <si>
    <t>Segovia</t>
  </si>
  <si>
    <t>Sevilla</t>
  </si>
  <si>
    <t>Soria</t>
  </si>
  <si>
    <t>Tarragona</t>
  </si>
  <si>
    <t>Teruel</t>
  </si>
  <si>
    <t>Toledo</t>
  </si>
  <si>
    <t>Valencia/València</t>
  </si>
  <si>
    <t>Valladolid</t>
  </si>
  <si>
    <t>Zamora</t>
  </si>
  <si>
    <t>Zaragoza</t>
  </si>
  <si>
    <t>Ceuta</t>
  </si>
  <si>
    <t>Melilla</t>
  </si>
  <si>
    <t>Barcelona</t>
  </si>
  <si>
    <t>Fuente: INE (datos de enero de 2018, últimos disponibles)</t>
  </si>
  <si>
    <r>
      <rPr>
        <b/>
        <i/>
        <sz val="9"/>
        <color theme="1"/>
        <rFont val="Calibri"/>
        <family val="2"/>
        <scheme val="minor"/>
      </rPr>
      <t xml:space="preserve">Fuente: </t>
    </r>
    <r>
      <rPr>
        <i/>
        <sz val="9"/>
        <color theme="1"/>
        <rFont val="Calibri"/>
        <family val="2"/>
        <scheme val="minor"/>
      </rPr>
      <t>los datos de 2013 corresponden a un informe de la Comision Europea que afirmaba que un 37% de las personas entre 18 y 35 años aseguraba pedir un crédito para realizar sus grandes compras en Navidad. Esa cifra se actualiza año a año tomando como referencia la tasa media de crecimiento del crédito, según los datos del BDE (resultado 2018: 42,17%, frente al 39,78% de 2017). Para calcular el nº de ciudadanos que financiarán las compras de este año, se aplica el % correspondiente a 2018 a la población de entre 18 y 35 años a 1 de enero de 2018 según los datos de población del INE (9.293.924 personas). Consideramos que, pese a la acotación de población, se puede extrapolar el dato a la población en general teniendo en cuenta  la franja 23-45 años es la que ,según datos de iAhorro (2014), se corresponde con el perfil típico de solicitante de financiación. Para calcular el % que representan los ciudadanos que finananciarán sobre la población adulta, se calcula el % que representan sobre la población española de entre 18 y 65 años, según los datos de población del INE a 1 de enero de 2018 (29.854.181 personas). Para calcular la cantidad que financiarán los españoles (en total)  se multiplica el gasto medio por ciudadano por el número de ciudadanos que financiarán sus compras de Navidad.</t>
    </r>
  </si>
  <si>
    <t xml:space="preserve">  ¿Cuántas personas financiarán las compras de Navidad? </t>
  </si>
  <si>
    <t>GASTOS NAVIDEÑOS Y FINANCIACIÓN EN ANDALUCÍA</t>
  </si>
  <si>
    <t>GASTOS NAVIDEÑOS Y FINANCIACIÓN EN ARAGÓN</t>
  </si>
  <si>
    <t>GASTOS NAVIDEÑOS Y FINANCIACIÓN EN ASTURIAS</t>
  </si>
  <si>
    <t>GASTOS NAVIDEÑOS Y FINANCIACIÓN EN ILLES BALEARS</t>
  </si>
  <si>
    <t>GASTOS NAVIDEÑOS Y FINANCIACIÓN EN CANARIAS</t>
  </si>
  <si>
    <t>GASTOS NAVIDEÑOS Y FINANCIACIÓN EN CANTABRIA</t>
  </si>
  <si>
    <t>GASTOS NAVIDEÑOS Y FINANCIACIÓN EN CASTILLA Y LEÓN</t>
  </si>
  <si>
    <t>GASTOS NAVIDEÑOS Y FINANCIACIÓN EN CASTILLA-LA MANCHA</t>
  </si>
  <si>
    <t>GASTOS NAVIDEÑOS Y FINANCIACIÓN EN CATALUÑA</t>
  </si>
  <si>
    <t>GASTOS NAVIDEÑOS Y FINANCIACIÓN EN COMUNITAT VALENCIANA</t>
  </si>
  <si>
    <t>GASTOS NAVIDEÑOS Y FINANCIACIÓN EN EXTREMADURA</t>
  </si>
  <si>
    <t>GASTOS NAVIDEÑOS Y FINANCIACIÓN EN GALICIA</t>
  </si>
  <si>
    <t>GASTOS NAVIDEÑOS Y FINANCIACIÓN EN LA COMUNIDAD DE MADRID</t>
  </si>
  <si>
    <t>GASTOS NAVIDEÑOS Y FINANCIACIÓN EN LA REGIÓN DE MURCIA</t>
  </si>
  <si>
    <t>GASTOS NAVIDEÑOS Y FINANCIACIÓN EN LA COMUNIDAD FORAL DE NAVARRA</t>
  </si>
  <si>
    <t>GASTOS NAVIDEÑOS Y FINANCIACIÓN EN EL PAÍS VASCO</t>
  </si>
  <si>
    <t>GASTOS NAVIDEÑOS Y FINANCIACIÓN EN LA RIOJA</t>
  </si>
  <si>
    <t>GASTOS NAVIDEÑOS Y FINANCIACIÓN EN CEUTA</t>
  </si>
  <si>
    <t>GASTOS NAVIDEÑOS Y FINANCIACIÓN EN MELILLA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</si>
</sst>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8" formatCode="#,##0.00\ &quot;€&quot;;[Red]\-#,##0.00\ &quot;€&quot;"/>
    <numFmt numFmtId="164" formatCode="0.0"/>
  </numFmts>
  <fonts count="33" x14ac:knownFonts="1">
    <font>
      <sz val="11"/>
      <color theme="1"/>
      <name val="Calibri"/>
      <family val="2"/>
      <scheme val="minor"/>
    </font>
    <font>
      <sz val="9"/>
      <color theme="1"/>
      <name val="Calibri"/>
      <family val="2"/>
      <scheme val="minor"/>
    </font>
    <font>
      <b/>
      <sz val="9"/>
      <color theme="1"/>
      <name val="Calibri"/>
      <family val="2"/>
      <scheme val="minor"/>
    </font>
    <font>
      <b/>
      <sz val="11"/>
      <color theme="0"/>
      <name val="Calibri"/>
      <family val="2"/>
      <scheme val="minor"/>
    </font>
    <font>
      <b/>
      <sz val="11"/>
      <color theme="1"/>
      <name val="Calibri"/>
      <family val="2"/>
      <scheme val="minor"/>
    </font>
    <font>
      <i/>
      <sz val="9"/>
      <color theme="1"/>
      <name val="Calibri"/>
      <family val="2"/>
      <scheme val="minor"/>
    </font>
    <font>
      <b/>
      <i/>
      <sz val="9"/>
      <color theme="1"/>
      <name val="Calibri"/>
      <family val="2"/>
      <scheme val="minor"/>
    </font>
    <font>
      <b/>
      <sz val="9"/>
      <color theme="0"/>
      <name val="Calibri"/>
      <family val="2"/>
      <scheme val="minor"/>
    </font>
    <font>
      <sz val="8"/>
      <color theme="1"/>
      <name val="Calibri"/>
      <family val="2"/>
      <scheme val="minor"/>
    </font>
    <font>
      <b/>
      <sz val="8"/>
      <name val="Calibri"/>
      <family val="2"/>
      <scheme val="minor"/>
    </font>
    <font>
      <b/>
      <sz val="8"/>
      <color theme="1"/>
      <name val="Calibri"/>
      <family val="2"/>
      <scheme val="minor"/>
    </font>
    <font>
      <b/>
      <sz val="9"/>
      <name val="Calibri"/>
      <family val="2"/>
      <scheme val="minor"/>
    </font>
    <font>
      <b/>
      <sz val="11"/>
      <name val="Calibri"/>
      <family val="2"/>
      <scheme val="minor"/>
    </font>
    <font>
      <sz val="9"/>
      <color rgb="FF333333"/>
      <name val="Arial"/>
      <family val="2"/>
    </font>
    <font>
      <b/>
      <sz val="8"/>
      <color rgb="FF333333"/>
      <name val="Arial"/>
      <family val="2"/>
    </font>
    <font>
      <u/>
      <sz val="11"/>
      <color theme="10"/>
      <name val="Calibri"/>
      <family val="2"/>
      <scheme val="minor"/>
    </font>
    <font>
      <u/>
      <sz val="11"/>
      <color theme="11"/>
      <name val="Calibri"/>
      <family val="2"/>
      <scheme val="minor"/>
    </font>
    <font>
      <i/>
      <sz val="9"/>
      <name val="Calibri"/>
      <family val="2"/>
      <scheme val="minor"/>
    </font>
    <font>
      <sz val="8"/>
      <name val="Calibri"/>
      <family val="2"/>
      <scheme val="minor"/>
    </font>
    <font>
      <sz val="10"/>
      <name val="Arial"/>
      <family val="2"/>
    </font>
    <font>
      <b/>
      <i/>
      <sz val="9"/>
      <name val="Calibri"/>
      <family val="2"/>
      <scheme val="minor"/>
    </font>
    <font>
      <i/>
      <u/>
      <sz val="9"/>
      <name val="Calibri"/>
      <family val="2"/>
      <scheme val="minor"/>
    </font>
    <font>
      <i/>
      <sz val="8"/>
      <color rgb="FF333333"/>
      <name val="Arial"/>
      <family val="2"/>
    </font>
    <font>
      <sz val="8"/>
      <color rgb="FF333333"/>
      <name val="Arial"/>
      <family val="2"/>
    </font>
    <font>
      <b/>
      <sz val="9"/>
      <color rgb="FF333333"/>
      <name val="Arial"/>
      <family val="2"/>
    </font>
    <font>
      <b/>
      <sz val="8"/>
      <color theme="0"/>
      <name val="Calibri"/>
      <family val="2"/>
      <scheme val="minor"/>
    </font>
    <font>
      <i/>
      <sz val="8"/>
      <color theme="1"/>
      <name val="Calibri"/>
      <family val="2"/>
      <scheme val="minor"/>
    </font>
    <font>
      <b/>
      <i/>
      <sz val="8"/>
      <color theme="1"/>
      <name val="Calibri"/>
      <family val="2"/>
      <scheme val="minor"/>
    </font>
    <font>
      <sz val="11"/>
      <name val="Calibri"/>
      <family val="2"/>
      <scheme val="minor"/>
    </font>
    <font>
      <sz val="9"/>
      <name val="Calibri"/>
      <family val="2"/>
      <scheme val="minor"/>
    </font>
    <font>
      <sz val="8"/>
      <color indexed="8"/>
      <name val="Arial"/>
      <family val="2"/>
    </font>
    <font>
      <b/>
      <sz val="12"/>
      <color theme="1"/>
      <name val="Calibri"/>
      <family val="2"/>
      <scheme val="minor"/>
    </font>
    <font>
      <sz val="11"/>
      <color theme="0"/>
      <name val="Calibri"/>
      <scheme val="minor"/>
    </font>
  </fonts>
  <fills count="13">
    <fill>
      <patternFill patternType="none"/>
    </fill>
    <fill>
      <patternFill patternType="gray125"/>
    </fill>
    <fill>
      <patternFill patternType="solid">
        <fgColor rgb="FF7030A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B6C5DF"/>
        <bgColor rgb="FF000000"/>
      </patternFill>
    </fill>
    <fill>
      <patternFill patternType="solid">
        <fgColor rgb="FFE5E7F3"/>
        <bgColor rgb="FF000000"/>
      </patternFill>
    </fill>
    <fill>
      <patternFill patternType="solid">
        <fgColor rgb="FFFFFF00"/>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rgb="FF7500A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indexed="9"/>
      </left>
      <right/>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rgb="FFFFFFFF"/>
      </left>
      <right style="thin">
        <color rgb="FFFFFFFF"/>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49">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81">
    <xf numFmtId="0" fontId="0" fillId="0" borderId="0" xfId="0"/>
    <xf numFmtId="0" fontId="0" fillId="0" borderId="1" xfId="0" applyBorder="1"/>
    <xf numFmtId="4" fontId="4" fillId="4" borderId="1" xfId="0" applyNumberFormat="1" applyFont="1" applyFill="1" applyBorder="1" applyAlignment="1">
      <alignment horizontal="center"/>
    </xf>
    <xf numFmtId="2" fontId="0" fillId="0" borderId="1" xfId="0" applyNumberFormat="1" applyBorder="1" applyAlignment="1">
      <alignment horizontal="center"/>
    </xf>
    <xf numFmtId="0" fontId="1" fillId="0" borderId="1" xfId="0" applyFont="1" applyFill="1" applyBorder="1" applyAlignment="1">
      <alignment horizontal="center"/>
    </xf>
    <xf numFmtId="2" fontId="4" fillId="4" borderId="1" xfId="0" applyNumberFormat="1" applyFont="1" applyFill="1" applyBorder="1" applyAlignment="1">
      <alignment horizontal="center"/>
    </xf>
    <xf numFmtId="0" fontId="2" fillId="5" borderId="1" xfId="0" applyFont="1" applyFill="1" applyBorder="1" applyAlignment="1">
      <alignment horizontal="center"/>
    </xf>
    <xf numFmtId="0" fontId="0" fillId="0" borderId="0" xfId="0" applyFill="1"/>
    <xf numFmtId="0" fontId="0" fillId="0" borderId="1" xfId="0" applyBorder="1" applyAlignment="1">
      <alignment horizontal="center"/>
    </xf>
    <xf numFmtId="0" fontId="1" fillId="0" borderId="1" xfId="0" applyFont="1" applyFill="1" applyBorder="1" applyAlignment="1">
      <alignment horizontal="center" wrapText="1"/>
    </xf>
    <xf numFmtId="0" fontId="2" fillId="4" borderId="1" xfId="0" applyFont="1" applyFill="1" applyBorder="1" applyAlignment="1">
      <alignment horizontal="center" wrapText="1"/>
    </xf>
    <xf numFmtId="0" fontId="4" fillId="10" borderId="0" xfId="0" applyFont="1" applyFill="1" applyAlignment="1">
      <alignment horizontal="center"/>
    </xf>
    <xf numFmtId="0" fontId="4" fillId="10" borderId="1" xfId="0" applyFont="1" applyFill="1" applyBorder="1" applyAlignment="1">
      <alignment horizontal="center"/>
    </xf>
    <xf numFmtId="0" fontId="2" fillId="10" borderId="1" xfId="0" applyFont="1" applyFill="1" applyBorder="1" applyAlignment="1">
      <alignment horizontal="center" vertical="center"/>
    </xf>
    <xf numFmtId="0" fontId="2" fillId="10" borderId="1" xfId="0" applyFont="1" applyFill="1" applyBorder="1" applyAlignment="1">
      <alignment horizontal="center" vertical="center" wrapText="1"/>
    </xf>
    <xf numFmtId="4" fontId="1" fillId="0" borderId="1" xfId="0" applyNumberFormat="1" applyFont="1" applyFill="1" applyBorder="1" applyAlignment="1">
      <alignment horizontal="center" wrapText="1"/>
    </xf>
    <xf numFmtId="0" fontId="2" fillId="10" borderId="11"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2" xfId="0" applyBorder="1"/>
    <xf numFmtId="0" fontId="0" fillId="0" borderId="12" xfId="0" applyBorder="1" applyAlignment="1">
      <alignment horizontal="center"/>
    </xf>
    <xf numFmtId="164" fontId="4" fillId="4" borderId="12" xfId="0" applyNumberFormat="1" applyFont="1" applyFill="1" applyBorder="1" applyAlignment="1">
      <alignment horizontal="center"/>
    </xf>
    <xf numFmtId="4" fontId="4" fillId="4" borderId="12" xfId="0" applyNumberFormat="1" applyFont="1" applyFill="1" applyBorder="1" applyAlignment="1">
      <alignment horizontal="center"/>
    </xf>
    <xf numFmtId="0" fontId="4" fillId="4" borderId="12" xfId="0" applyFont="1" applyFill="1" applyBorder="1"/>
    <xf numFmtId="2" fontId="0" fillId="0" borderId="12" xfId="0" applyNumberFormat="1" applyBorder="1" applyAlignment="1">
      <alignment horizontal="center"/>
    </xf>
    <xf numFmtId="0" fontId="4" fillId="4" borderId="1" xfId="0" applyFont="1" applyFill="1" applyBorder="1" applyAlignment="1">
      <alignment horizontal="center"/>
    </xf>
    <xf numFmtId="0" fontId="14" fillId="11" borderId="8" xfId="0" applyFont="1" applyFill="1" applyBorder="1" applyAlignment="1">
      <alignment horizontal="center" vertical="center" wrapText="1"/>
    </xf>
    <xf numFmtId="164" fontId="4" fillId="4" borderId="1" xfId="0" applyNumberFormat="1" applyFont="1" applyFill="1" applyBorder="1" applyAlignment="1">
      <alignment horizontal="center"/>
    </xf>
    <xf numFmtId="4" fontId="0" fillId="0" borderId="12" xfId="0" applyNumberFormat="1" applyBorder="1" applyAlignment="1">
      <alignment horizontal="center"/>
    </xf>
    <xf numFmtId="0" fontId="9" fillId="5"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0" fontId="3" fillId="0" borderId="5" xfId="0" applyFont="1" applyFill="1" applyBorder="1" applyAlignment="1"/>
    <xf numFmtId="0" fontId="2" fillId="6" borderId="1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8" fillId="0" borderId="12" xfId="0" applyFont="1" applyFill="1" applyBorder="1" applyAlignment="1">
      <alignment horizontal="center"/>
    </xf>
    <xf numFmtId="0" fontId="1" fillId="0" borderId="1" xfId="0" applyFont="1" applyBorder="1" applyAlignment="1">
      <alignment horizontal="center" vertical="center"/>
    </xf>
    <xf numFmtId="0" fontId="2" fillId="4" borderId="1" xfId="0" applyFont="1" applyFill="1" applyBorder="1" applyAlignment="1">
      <alignment horizontal="center" vertical="center"/>
    </xf>
    <xf numFmtId="0" fontId="17" fillId="0" borderId="0" xfId="0" applyFont="1" applyBorder="1" applyAlignment="1">
      <alignment horizontal="left" wrapText="1"/>
    </xf>
    <xf numFmtId="0" fontId="17" fillId="0" borderId="0" xfId="0" applyFont="1" applyBorder="1" applyAlignment="1">
      <alignment horizontal="left"/>
    </xf>
    <xf numFmtId="0" fontId="22" fillId="0" borderId="18" xfId="0" applyFont="1" applyFill="1" applyBorder="1" applyAlignment="1">
      <alignment horizontal="left" wrapText="1"/>
    </xf>
    <xf numFmtId="164" fontId="0" fillId="0" borderId="0" xfId="0" applyNumberFormat="1"/>
    <xf numFmtId="0" fontId="0" fillId="0" borderId="12" xfId="0" applyFill="1" applyBorder="1" applyAlignment="1">
      <alignment horizontal="center"/>
    </xf>
    <xf numFmtId="0" fontId="4" fillId="4" borderId="12" xfId="0" applyFont="1" applyFill="1" applyBorder="1" applyAlignment="1">
      <alignment horizontal="center"/>
    </xf>
    <xf numFmtId="0" fontId="5" fillId="0" borderId="0" xfId="0" applyFont="1" applyBorder="1" applyAlignment="1">
      <alignment horizontal="left"/>
    </xf>
    <xf numFmtId="0" fontId="1" fillId="0" borderId="1" xfId="0" applyFont="1" applyBorder="1" applyAlignment="1">
      <alignment horizontal="left" wrapText="1"/>
    </xf>
    <xf numFmtId="0" fontId="2" fillId="0" borderId="1" xfId="0" applyFont="1" applyBorder="1" applyAlignment="1">
      <alignment horizontal="center" vertical="center"/>
    </xf>
    <xf numFmtId="0" fontId="1" fillId="0" borderId="1" xfId="0" applyFont="1" applyFill="1" applyBorder="1" applyAlignment="1">
      <alignment horizontal="left" wrapText="1"/>
    </xf>
    <xf numFmtId="0" fontId="1" fillId="0" borderId="1" xfId="0" applyFont="1" applyFill="1" applyBorder="1" applyAlignment="1">
      <alignment vertical="center" wrapText="1"/>
    </xf>
    <xf numFmtId="0" fontId="0" fillId="0" borderId="0" xfId="0" applyAlignment="1">
      <alignment horizontal="left"/>
    </xf>
    <xf numFmtId="0" fontId="4" fillId="4" borderId="12" xfId="0" applyFont="1" applyFill="1" applyBorder="1" applyAlignment="1">
      <alignment horizontal="center"/>
    </xf>
    <xf numFmtId="3" fontId="18" fillId="0" borderId="12" xfId="0" applyNumberFormat="1" applyFont="1" applyFill="1" applyBorder="1" applyAlignment="1">
      <alignment horizontal="center" vertical="center" wrapText="1"/>
    </xf>
    <xf numFmtId="2" fontId="18" fillId="0" borderId="12" xfId="0" applyNumberFormat="1" applyFont="1" applyFill="1" applyBorder="1" applyAlignment="1">
      <alignment horizontal="center" vertical="center" wrapText="1"/>
    </xf>
    <xf numFmtId="9" fontId="18" fillId="0" borderId="12"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2" fontId="9" fillId="4" borderId="12" xfId="0" applyNumberFormat="1" applyFont="1" applyFill="1" applyBorder="1" applyAlignment="1">
      <alignment horizontal="center" vertical="center" wrapText="1"/>
    </xf>
    <xf numFmtId="4" fontId="9" fillId="4" borderId="12"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3" borderId="12" xfId="0" applyFill="1" applyBorder="1" applyAlignment="1">
      <alignment horizontal="center" vertical="center" wrapText="1"/>
    </xf>
    <xf numFmtId="0" fontId="0" fillId="3" borderId="12" xfId="0"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0" fontId="1" fillId="3"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1" fillId="0" borderId="12" xfId="0" applyFont="1" applyFill="1" applyBorder="1" applyAlignment="1">
      <alignment horizontal="left" vertical="center" wrapText="1"/>
    </xf>
    <xf numFmtId="9" fontId="0" fillId="3" borderId="12" xfId="0" applyNumberFormat="1" applyFont="1" applyFill="1" applyBorder="1" applyAlignment="1">
      <alignment horizontal="center" vertical="center" wrapText="1"/>
    </xf>
    <xf numFmtId="9" fontId="0" fillId="0" borderId="12" xfId="0" applyNumberFormat="1" applyFont="1" applyFill="1" applyBorder="1" applyAlignment="1">
      <alignment horizontal="center" vertical="center" wrapText="1"/>
    </xf>
    <xf numFmtId="10" fontId="0" fillId="3" borderId="12" xfId="0" applyNumberFormat="1"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9" fillId="3" borderId="12" xfId="0" applyFont="1" applyFill="1" applyBorder="1" applyAlignment="1">
      <alignment horizontal="left" vertical="center" wrapText="1"/>
    </xf>
    <xf numFmtId="0" fontId="0" fillId="3" borderId="19" xfId="0" applyFont="1" applyFill="1" applyBorder="1" applyAlignment="1">
      <alignment horizontal="center" vertical="center" wrapText="1"/>
    </xf>
    <xf numFmtId="0" fontId="0" fillId="3" borderId="19" xfId="0" applyFill="1" applyBorder="1" applyAlignment="1">
      <alignment horizontal="center" vertical="center" wrapText="1"/>
    </xf>
    <xf numFmtId="0" fontId="1" fillId="3" borderId="19" xfId="0" applyFont="1" applyFill="1" applyBorder="1" applyAlignment="1">
      <alignment horizontal="left" vertical="center" wrapText="1"/>
    </xf>
    <xf numFmtId="0" fontId="13" fillId="3" borderId="12" xfId="0" applyFont="1" applyFill="1" applyBorder="1" applyAlignment="1">
      <alignment horizontal="left" vertical="center" wrapText="1"/>
    </xf>
    <xf numFmtId="1" fontId="0" fillId="0" borderId="12" xfId="0" applyNumberFormat="1" applyFill="1" applyBorder="1" applyAlignment="1">
      <alignment horizontal="center" vertical="center" wrapText="1"/>
    </xf>
    <xf numFmtId="9" fontId="0" fillId="0" borderId="12" xfId="0" applyNumberFormat="1" applyFill="1" applyBorder="1" applyAlignment="1">
      <alignment horizontal="center" vertical="center" wrapText="1"/>
    </xf>
    <xf numFmtId="9" fontId="1" fillId="0" borderId="12" xfId="0" applyNumberFormat="1" applyFont="1" applyFill="1" applyBorder="1" applyAlignment="1">
      <alignment horizontal="left" vertical="center" wrapText="1"/>
    </xf>
    <xf numFmtId="0" fontId="0" fillId="0" borderId="0" xfId="0" applyFill="1" applyAlignment="1">
      <alignment horizontal="center" vertical="center"/>
    </xf>
    <xf numFmtId="0" fontId="0" fillId="0" borderId="2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164" fontId="4" fillId="4" borderId="12"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4" fillId="4" borderId="12" xfId="0" applyFont="1" applyFill="1" applyBorder="1" applyAlignment="1">
      <alignment horizontal="center" wrapText="1"/>
    </xf>
    <xf numFmtId="2" fontId="4" fillId="4" borderId="12" xfId="0" applyNumberFormat="1" applyFont="1" applyFill="1" applyBorder="1" applyAlignment="1">
      <alignment horizontal="center" wrapText="1"/>
    </xf>
    <xf numFmtId="164" fontId="2" fillId="4" borderId="1" xfId="0" applyNumberFormat="1" applyFont="1" applyFill="1" applyBorder="1" applyAlignment="1">
      <alignment horizontal="center" vertical="center"/>
    </xf>
    <xf numFmtId="0" fontId="0" fillId="4" borderId="12" xfId="0" applyFill="1" applyBorder="1"/>
    <xf numFmtId="0" fontId="9" fillId="10" borderId="12" xfId="0" applyFont="1" applyFill="1" applyBorder="1" applyAlignment="1">
      <alignment horizontal="center" vertical="center" wrapText="1"/>
    </xf>
    <xf numFmtId="3" fontId="0" fillId="0" borderId="0" xfId="0" applyNumberFormat="1"/>
    <xf numFmtId="4" fontId="1" fillId="0" borderId="12"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8" fontId="1" fillId="0" borderId="1" xfId="0" applyNumberFormat="1" applyFont="1" applyFill="1" applyBorder="1" applyAlignment="1">
      <alignment horizontal="center" vertical="center" wrapText="1"/>
    </xf>
    <xf numFmtId="6" fontId="0" fillId="0" borderId="12" xfId="0" applyNumberFormat="1" applyFont="1" applyFill="1" applyBorder="1" applyAlignment="1">
      <alignment horizontal="center" vertical="center" wrapText="1"/>
    </xf>
    <xf numFmtId="0" fontId="24" fillId="8" borderId="12" xfId="0" applyFont="1" applyFill="1" applyBorder="1" applyAlignment="1">
      <alignment horizontal="left" wrapText="1"/>
    </xf>
    <xf numFmtId="0" fontId="19" fillId="7" borderId="12"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0" fillId="0" borderId="0" xfId="0" applyAlignment="1">
      <alignment horizontal="center" vertical="center"/>
    </xf>
    <xf numFmtId="0" fontId="24" fillId="7" borderId="12" xfId="0" applyFont="1" applyFill="1" applyBorder="1" applyAlignment="1">
      <alignment horizontal="center" vertical="center" wrapText="1"/>
    </xf>
    <xf numFmtId="3" fontId="1" fillId="0" borderId="12" xfId="0" applyNumberFormat="1" applyFont="1" applyBorder="1" applyAlignment="1">
      <alignment horizontal="center" vertical="center"/>
    </xf>
    <xf numFmtId="3" fontId="30" fillId="0" borderId="12" xfId="0" applyNumberFormat="1" applyFont="1" applyFill="1" applyBorder="1" applyAlignment="1">
      <alignment horizontal="center"/>
    </xf>
    <xf numFmtId="4" fontId="30" fillId="0" borderId="12" xfId="0" applyNumberFormat="1" applyFont="1" applyFill="1" applyBorder="1" applyAlignment="1">
      <alignment horizontal="center"/>
    </xf>
    <xf numFmtId="0" fontId="24" fillId="9" borderId="12" xfId="0" applyFont="1" applyFill="1" applyBorder="1" applyAlignment="1">
      <alignment horizontal="center" wrapText="1"/>
    </xf>
    <xf numFmtId="3" fontId="30" fillId="4" borderId="12" xfId="0" applyNumberFormat="1" applyFont="1" applyFill="1" applyBorder="1" applyAlignment="1">
      <alignment horizontal="center"/>
    </xf>
    <xf numFmtId="4" fontId="30" fillId="4" borderId="12" xfId="0" applyNumberFormat="1" applyFont="1" applyFill="1" applyBorder="1" applyAlignment="1">
      <alignment horizontal="center"/>
    </xf>
    <xf numFmtId="0" fontId="1" fillId="0" borderId="12" xfId="0" applyFont="1" applyBorder="1" applyAlignment="1">
      <alignment horizontal="center"/>
    </xf>
    <xf numFmtId="0" fontId="19" fillId="7" borderId="4"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8" borderId="13" xfId="0" applyFont="1" applyFill="1" applyBorder="1" applyAlignment="1">
      <alignment horizontal="left" wrapText="1"/>
    </xf>
    <xf numFmtId="3" fontId="30" fillId="0" borderId="21" xfId="0" applyNumberFormat="1" applyFont="1" applyFill="1" applyBorder="1" applyAlignment="1">
      <alignment horizontal="center"/>
    </xf>
    <xf numFmtId="4" fontId="30" fillId="0" borderId="21" xfId="0" applyNumberFormat="1" applyFont="1" applyFill="1" applyBorder="1" applyAlignment="1">
      <alignment horizontal="center"/>
    </xf>
    <xf numFmtId="4" fontId="30" fillId="0" borderId="14" xfId="0" applyNumberFormat="1" applyFont="1" applyFill="1" applyBorder="1" applyAlignment="1">
      <alignment horizontal="center"/>
    </xf>
    <xf numFmtId="0" fontId="24" fillId="8" borderId="15" xfId="0" applyFont="1" applyFill="1" applyBorder="1" applyAlignment="1">
      <alignment horizontal="left" wrapText="1"/>
    </xf>
    <xf numFmtId="4" fontId="30" fillId="0" borderId="16" xfId="0" applyNumberFormat="1" applyFont="1" applyFill="1" applyBorder="1" applyAlignment="1">
      <alignment horizontal="center"/>
    </xf>
    <xf numFmtId="0" fontId="24" fillId="8" borderId="22" xfId="0" applyFont="1" applyFill="1" applyBorder="1" applyAlignment="1">
      <alignment horizontal="left" wrapText="1"/>
    </xf>
    <xf numFmtId="3" fontId="30" fillId="0" borderId="23" xfId="0" applyNumberFormat="1" applyFont="1" applyFill="1" applyBorder="1" applyAlignment="1">
      <alignment horizontal="center"/>
    </xf>
    <xf numFmtId="4" fontId="30" fillId="0" borderId="23" xfId="0" applyNumberFormat="1" applyFont="1" applyFill="1" applyBorder="1" applyAlignment="1">
      <alignment horizontal="center"/>
    </xf>
    <xf numFmtId="4" fontId="30" fillId="0" borderId="24" xfId="0" applyNumberFormat="1" applyFont="1" applyFill="1" applyBorder="1" applyAlignment="1">
      <alignment horizontal="center"/>
    </xf>
    <xf numFmtId="0" fontId="24" fillId="8" borderId="25" xfId="0" applyFont="1" applyFill="1" applyBorder="1" applyAlignment="1">
      <alignment horizontal="left" wrapText="1"/>
    </xf>
    <xf numFmtId="3" fontId="30" fillId="0" borderId="26" xfId="0" applyNumberFormat="1" applyFont="1" applyFill="1" applyBorder="1" applyAlignment="1">
      <alignment horizontal="center"/>
    </xf>
    <xf numFmtId="4" fontId="30" fillId="0" borderId="26" xfId="0" applyNumberFormat="1" applyFont="1" applyFill="1" applyBorder="1" applyAlignment="1">
      <alignment horizontal="center"/>
    </xf>
    <xf numFmtId="4" fontId="30" fillId="0" borderId="27" xfId="0" applyNumberFormat="1" applyFont="1" applyFill="1" applyBorder="1" applyAlignment="1">
      <alignment horizontal="center"/>
    </xf>
    <xf numFmtId="0" fontId="24" fillId="9" borderId="19" xfId="0" applyFont="1" applyFill="1" applyBorder="1" applyAlignment="1">
      <alignment horizontal="center" wrapText="1"/>
    </xf>
    <xf numFmtId="3" fontId="30" fillId="4" borderId="19" xfId="0" applyNumberFormat="1" applyFont="1" applyFill="1" applyBorder="1" applyAlignment="1">
      <alignment horizontal="center"/>
    </xf>
    <xf numFmtId="4" fontId="30" fillId="4" borderId="19" xfId="0" applyNumberFormat="1" applyFont="1" applyFill="1" applyBorder="1" applyAlignment="1">
      <alignment horizontal="center"/>
    </xf>
    <xf numFmtId="0" fontId="31" fillId="4" borderId="12" xfId="0" applyNumberFormat="1" applyFont="1" applyFill="1" applyBorder="1" applyAlignment="1">
      <alignment horizontal="center" vertical="top" wrapText="1"/>
    </xf>
    <xf numFmtId="4" fontId="31" fillId="4" borderId="12" xfId="0" applyNumberFormat="1" applyFont="1" applyFill="1" applyBorder="1" applyAlignment="1">
      <alignment horizontal="center" vertical="top" wrapText="1"/>
    </xf>
    <xf numFmtId="3" fontId="31" fillId="4" borderId="12" xfId="0" applyNumberFormat="1" applyFont="1" applyFill="1" applyBorder="1" applyAlignment="1">
      <alignment horizontal="center" vertical="center"/>
    </xf>
    <xf numFmtId="0" fontId="5" fillId="0" borderId="0" xfId="0" applyFont="1" applyFill="1" applyBorder="1" applyAlignment="1">
      <alignment vertical="top" wrapText="1"/>
    </xf>
    <xf numFmtId="0" fontId="24" fillId="0" borderId="0" xfId="0" applyFont="1" applyFill="1" applyBorder="1" applyAlignment="1">
      <alignment horizontal="left" wrapText="1"/>
    </xf>
    <xf numFmtId="0" fontId="0" fillId="0" borderId="0" xfId="0" applyFill="1" applyBorder="1"/>
    <xf numFmtId="4" fontId="1" fillId="0" borderId="12" xfId="0" applyNumberFormat="1" applyFont="1" applyBorder="1" applyAlignment="1">
      <alignment horizontal="center" vertical="center"/>
    </xf>
    <xf numFmtId="4" fontId="1" fillId="0" borderId="12" xfId="0" applyNumberFormat="1" applyFont="1" applyBorder="1" applyAlignment="1">
      <alignment horizontal="center"/>
    </xf>
    <xf numFmtId="3" fontId="1" fillId="0" borderId="12" xfId="0" applyNumberFormat="1" applyFont="1" applyBorder="1" applyAlignment="1">
      <alignment horizontal="center"/>
    </xf>
    <xf numFmtId="3" fontId="1"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0" fontId="14" fillId="11" borderId="12" xfId="0" applyFont="1" applyFill="1" applyBorder="1" applyAlignment="1">
      <alignment horizontal="center" vertical="center" wrapText="1"/>
    </xf>
    <xf numFmtId="0" fontId="24" fillId="9" borderId="12" xfId="0" applyFont="1" applyFill="1" applyBorder="1" applyAlignment="1">
      <alignment horizontal="left" wrapText="1"/>
    </xf>
    <xf numFmtId="3" fontId="2" fillId="4" borderId="12" xfId="0" applyNumberFormat="1" applyFont="1" applyFill="1" applyBorder="1" applyAlignment="1">
      <alignment horizontal="center" vertical="center"/>
    </xf>
    <xf numFmtId="4" fontId="2" fillId="4" borderId="12" xfId="0" applyNumberFormat="1" applyFont="1" applyFill="1" applyBorder="1" applyAlignment="1">
      <alignment horizontal="center" vertical="center"/>
    </xf>
    <xf numFmtId="0" fontId="17" fillId="0" borderId="10" xfId="0" applyFont="1" applyFill="1" applyBorder="1" applyAlignment="1">
      <alignment horizontal="left" vertical="top" wrapText="1"/>
    </xf>
    <xf numFmtId="0" fontId="3" fillId="2" borderId="2" xfId="0" applyFont="1" applyFill="1" applyBorder="1" applyAlignment="1">
      <alignment horizontal="center"/>
    </xf>
    <xf numFmtId="0" fontId="3" fillId="2" borderId="9" xfId="0" applyFont="1" applyFill="1" applyBorder="1" applyAlignment="1">
      <alignment horizontal="center"/>
    </xf>
    <xf numFmtId="0" fontId="5" fillId="0" borderId="0" xfId="0" applyFont="1" applyFill="1" applyBorder="1" applyAlignment="1">
      <alignment horizontal="left" wrapText="1"/>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0" borderId="0" xfId="0" applyFont="1" applyFill="1" applyBorder="1" applyAlignment="1">
      <alignment horizontal="left" vertical="top" wrapText="1"/>
    </xf>
    <xf numFmtId="0" fontId="3" fillId="2" borderId="1" xfId="0" applyFont="1" applyFill="1" applyBorder="1" applyAlignment="1">
      <alignment horizontal="center"/>
    </xf>
    <xf numFmtId="0" fontId="5" fillId="0" borderId="10" xfId="0" applyFont="1" applyFill="1" applyBorder="1" applyAlignment="1">
      <alignment horizontal="left" wrapText="1"/>
    </xf>
    <xf numFmtId="0" fontId="5" fillId="0" borderId="10" xfId="0" applyFont="1" applyBorder="1" applyAlignment="1">
      <alignment horizontal="left"/>
    </xf>
    <xf numFmtId="0" fontId="17" fillId="0" borderId="10" xfId="0" applyFont="1" applyFill="1" applyBorder="1" applyAlignment="1">
      <alignment horizontal="left" wrapText="1"/>
    </xf>
    <xf numFmtId="0" fontId="5" fillId="0" borderId="10" xfId="0" applyFont="1" applyFill="1" applyBorder="1" applyAlignment="1">
      <alignment horizontal="left" vertical="top" wrapText="1"/>
    </xf>
    <xf numFmtId="0" fontId="26" fillId="0" borderId="10" xfId="0" applyFont="1" applyBorder="1" applyAlignment="1">
      <alignment horizontal="left" wrapText="1"/>
    </xf>
    <xf numFmtId="0" fontId="25"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0" xfId="0" applyFont="1" applyFill="1" applyBorder="1" applyAlignment="1">
      <alignment horizontal="center" vertic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2" fillId="5" borderId="5" xfId="0" applyFont="1" applyFill="1" applyBorder="1" applyAlignment="1">
      <alignment horizontal="center"/>
    </xf>
    <xf numFmtId="0" fontId="12" fillId="5" borderId="4" xfId="0" applyFont="1" applyFill="1" applyBorder="1" applyAlignment="1">
      <alignment horizontal="center"/>
    </xf>
    <xf numFmtId="0" fontId="11" fillId="5" borderId="3" xfId="0" applyFont="1" applyFill="1" applyBorder="1" applyAlignment="1">
      <alignment horizontal="center" vertical="center" wrapText="1"/>
    </xf>
    <xf numFmtId="0" fontId="4" fillId="4" borderId="12" xfId="0" applyFont="1" applyFill="1" applyBorder="1" applyAlignment="1">
      <alignment horizontal="center"/>
    </xf>
    <xf numFmtId="0" fontId="5" fillId="0" borderId="10" xfId="0" applyFont="1" applyBorder="1" applyAlignment="1">
      <alignment horizontal="left" wrapText="1" shrinkToFit="1"/>
    </xf>
    <xf numFmtId="0" fontId="26" fillId="0" borderId="10" xfId="0" applyFont="1" applyBorder="1" applyAlignment="1">
      <alignment horizontal="left" vertical="top"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5" fillId="0" borderId="0" xfId="0" applyFont="1" applyAlignment="1">
      <alignment horizontal="left" wrapText="1"/>
    </xf>
    <xf numFmtId="0" fontId="3" fillId="2" borderId="0" xfId="0" applyFont="1" applyFill="1" applyAlignment="1">
      <alignment horizontal="left"/>
    </xf>
    <xf numFmtId="0" fontId="32" fillId="12" borderId="12" xfId="0" applyFont="1" applyFill="1" applyBorder="1" applyAlignment="1">
      <alignment horizontal="center"/>
    </xf>
    <xf numFmtId="0" fontId="32" fillId="12" borderId="2" xfId="0" applyFont="1" applyFill="1" applyBorder="1" applyAlignment="1">
      <alignment horizontal="center"/>
    </xf>
    <xf numFmtId="0" fontId="32" fillId="12" borderId="9" xfId="0" applyFont="1" applyFill="1" applyBorder="1" applyAlignment="1">
      <alignment horizontal="center"/>
    </xf>
    <xf numFmtId="0" fontId="32" fillId="12" borderId="3" xfId="0" applyFont="1" applyFill="1" applyBorder="1" applyAlignment="1">
      <alignment horizontal="center"/>
    </xf>
  </cellXfs>
  <cellStyles count="34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0"/>
  <sheetViews>
    <sheetView tabSelected="1" zoomScale="110" zoomScaleNormal="110" zoomScalePageLayoutView="110" workbookViewId="0"/>
  </sheetViews>
  <sheetFormatPr baseColWidth="10" defaultColWidth="8.85546875" defaultRowHeight="15" x14ac:dyDescent="0.25"/>
  <cols>
    <col min="2" max="2" width="46.7109375" customWidth="1"/>
    <col min="3" max="3" width="30.42578125" bestFit="1" customWidth="1"/>
    <col min="4" max="4" width="36.28515625" bestFit="1" customWidth="1"/>
    <col min="5" max="5" width="25.42578125" customWidth="1"/>
    <col min="6" max="6" width="19" customWidth="1"/>
    <col min="7" max="7" width="22.7109375" customWidth="1"/>
  </cols>
  <sheetData>
    <row r="2" spans="2:5" x14ac:dyDescent="0.25">
      <c r="B2" s="148" t="s">
        <v>229</v>
      </c>
      <c r="C2" s="149"/>
    </row>
    <row r="3" spans="2:5" x14ac:dyDescent="0.25">
      <c r="B3" s="18" t="s">
        <v>326</v>
      </c>
      <c r="C3" s="19">
        <v>2</v>
      </c>
      <c r="D3" s="43"/>
    </row>
    <row r="4" spans="2:5" x14ac:dyDescent="0.25">
      <c r="B4" s="18" t="s">
        <v>327</v>
      </c>
      <c r="C4" s="19">
        <v>2.5</v>
      </c>
      <c r="D4" s="43"/>
    </row>
    <row r="5" spans="2:5" x14ac:dyDescent="0.25">
      <c r="B5" s="18" t="s">
        <v>328</v>
      </c>
      <c r="C5" s="19">
        <v>2.6</v>
      </c>
      <c r="D5" s="43"/>
    </row>
    <row r="6" spans="2:5" x14ac:dyDescent="0.25">
      <c r="B6" s="18" t="s">
        <v>325</v>
      </c>
      <c r="C6" s="19">
        <v>2.2000000000000002</v>
      </c>
      <c r="D6" s="43"/>
    </row>
    <row r="7" spans="2:5" x14ac:dyDescent="0.25">
      <c r="B7" s="22" t="s">
        <v>330</v>
      </c>
      <c r="C7" s="20">
        <v>2.2999999999999998</v>
      </c>
      <c r="E7" s="43"/>
    </row>
    <row r="8" spans="2:5" ht="69.75" customHeight="1" x14ac:dyDescent="0.25">
      <c r="B8" s="150" t="s">
        <v>329</v>
      </c>
      <c r="C8" s="150"/>
    </row>
    <row r="11" spans="2:5" x14ac:dyDescent="0.25">
      <c r="B11" s="148" t="s">
        <v>336</v>
      </c>
      <c r="C11" s="149"/>
    </row>
    <row r="12" spans="2:5" x14ac:dyDescent="0.25">
      <c r="B12" s="11" t="s">
        <v>230</v>
      </c>
      <c r="C12" s="11" t="s">
        <v>231</v>
      </c>
    </row>
    <row r="13" spans="2:5" s="7" customFormat="1" x14ac:dyDescent="0.25">
      <c r="B13" s="4" t="s">
        <v>331</v>
      </c>
      <c r="C13" s="44">
        <v>605.20000000000005</v>
      </c>
    </row>
    <row r="14" spans="2:5" s="7" customFormat="1" x14ac:dyDescent="0.25">
      <c r="B14" s="4" t="s">
        <v>332</v>
      </c>
      <c r="C14" s="27">
        <v>18046567156.939999</v>
      </c>
    </row>
    <row r="15" spans="2:5" x14ac:dyDescent="0.25">
      <c r="B15" s="24" t="s">
        <v>333</v>
      </c>
      <c r="C15" s="26">
        <f>(1.1*C13)/100+C13</f>
        <v>611.85720000000003</v>
      </c>
    </row>
    <row r="16" spans="2:5" x14ac:dyDescent="0.25">
      <c r="B16" s="52" t="s">
        <v>334</v>
      </c>
      <c r="C16" s="21">
        <f>(C15*29854181)</f>
        <v>18266495594.953201</v>
      </c>
    </row>
    <row r="17" spans="2:5" ht="102.75" customHeight="1" x14ac:dyDescent="0.25">
      <c r="B17" s="158" t="s">
        <v>335</v>
      </c>
      <c r="C17" s="158"/>
    </row>
    <row r="19" spans="2:5" x14ac:dyDescent="0.25">
      <c r="B19" s="151" t="s">
        <v>252</v>
      </c>
      <c r="C19" s="152"/>
      <c r="D19" s="152"/>
    </row>
    <row r="20" spans="2:5" x14ac:dyDescent="0.25">
      <c r="B20" s="12" t="s">
        <v>247</v>
      </c>
      <c r="C20" s="12" t="s">
        <v>157</v>
      </c>
      <c r="D20" s="12" t="s">
        <v>232</v>
      </c>
    </row>
    <row r="21" spans="2:5" x14ac:dyDescent="0.25">
      <c r="B21" s="1" t="s">
        <v>156</v>
      </c>
      <c r="C21" s="3">
        <v>40.099833610648922</v>
      </c>
      <c r="D21" s="5">
        <f>(C21*611.9)/100</f>
        <v>245.37088186356075</v>
      </c>
      <c r="E21" s="43"/>
    </row>
    <row r="22" spans="2:5" x14ac:dyDescent="0.25">
      <c r="B22" s="1" t="s">
        <v>158</v>
      </c>
      <c r="C22" s="3">
        <v>28.785357737104825</v>
      </c>
      <c r="D22" s="5">
        <f t="shared" ref="D22:D24" si="0">(C22*611.9)/100</f>
        <v>176.13760399334441</v>
      </c>
      <c r="E22" s="43"/>
    </row>
    <row r="23" spans="2:5" x14ac:dyDescent="0.25">
      <c r="B23" s="18" t="s">
        <v>159</v>
      </c>
      <c r="C23" s="23">
        <v>17.470881863560731</v>
      </c>
      <c r="D23" s="5">
        <f>(C23*611.9)/100</f>
        <v>106.9043261231281</v>
      </c>
      <c r="E23" s="43"/>
    </row>
    <row r="24" spans="2:5" x14ac:dyDescent="0.25">
      <c r="B24" s="18" t="s">
        <v>160</v>
      </c>
      <c r="C24" s="23">
        <v>13.643926788685524</v>
      </c>
      <c r="D24" s="5">
        <f t="shared" si="0"/>
        <v>83.487188019966723</v>
      </c>
      <c r="E24" s="43"/>
    </row>
    <row r="25" spans="2:5" ht="27.75" customHeight="1" x14ac:dyDescent="0.25">
      <c r="B25" s="153" t="s">
        <v>337</v>
      </c>
      <c r="C25" s="153"/>
      <c r="D25" s="153"/>
    </row>
    <row r="27" spans="2:5" x14ac:dyDescent="0.25">
      <c r="B27" s="154" t="s">
        <v>338</v>
      </c>
      <c r="C27" s="154"/>
    </row>
    <row r="28" spans="2:5" x14ac:dyDescent="0.25">
      <c r="B28" s="12">
        <v>2018</v>
      </c>
      <c r="C28" s="12" t="s">
        <v>233</v>
      </c>
    </row>
    <row r="29" spans="2:5" x14ac:dyDescent="0.25">
      <c r="B29" s="1" t="s">
        <v>97</v>
      </c>
      <c r="C29" s="8">
        <v>6</v>
      </c>
    </row>
    <row r="30" spans="2:5" x14ac:dyDescent="0.25">
      <c r="B30" s="1" t="s">
        <v>98</v>
      </c>
      <c r="C30" s="8">
        <v>6.1</v>
      </c>
    </row>
    <row r="31" spans="2:5" x14ac:dyDescent="0.25">
      <c r="B31" s="1" t="s">
        <v>99</v>
      </c>
      <c r="C31" s="8">
        <v>6.6</v>
      </c>
    </row>
    <row r="32" spans="2:5" x14ac:dyDescent="0.25">
      <c r="B32" s="1" t="s">
        <v>100</v>
      </c>
      <c r="C32" s="8">
        <v>6.1</v>
      </c>
    </row>
    <row r="33" spans="2:6" x14ac:dyDescent="0.25">
      <c r="B33" s="1" t="s">
        <v>101</v>
      </c>
      <c r="C33" s="8">
        <v>6.2</v>
      </c>
    </row>
    <row r="34" spans="2:6" x14ac:dyDescent="0.25">
      <c r="B34" s="1" t="s">
        <v>102</v>
      </c>
      <c r="C34" s="8">
        <v>5.9</v>
      </c>
    </row>
    <row r="35" spans="2:6" x14ac:dyDescent="0.25">
      <c r="B35" s="1" t="s">
        <v>103</v>
      </c>
      <c r="C35" s="8">
        <v>6.2</v>
      </c>
    </row>
    <row r="36" spans="2:6" x14ac:dyDescent="0.25">
      <c r="B36" s="1" t="s">
        <v>104</v>
      </c>
      <c r="C36" s="8">
        <v>5</v>
      </c>
    </row>
    <row r="37" spans="2:6" x14ac:dyDescent="0.25">
      <c r="B37" s="1" t="s">
        <v>105</v>
      </c>
      <c r="C37" s="8">
        <v>6.9</v>
      </c>
    </row>
    <row r="38" spans="2:6" x14ac:dyDescent="0.25">
      <c r="B38" s="22" t="s">
        <v>339</v>
      </c>
      <c r="C38" s="20">
        <f>AVERAGE(C29:C37)</f>
        <v>6.1111111111111107</v>
      </c>
    </row>
    <row r="39" spans="2:6" x14ac:dyDescent="0.25">
      <c r="B39" s="22" t="s">
        <v>253</v>
      </c>
      <c r="C39" s="20">
        <v>6.2</v>
      </c>
    </row>
    <row r="40" spans="2:6" x14ac:dyDescent="0.25">
      <c r="B40" s="22" t="s">
        <v>106</v>
      </c>
      <c r="C40" s="45">
        <v>4.2</v>
      </c>
    </row>
    <row r="41" spans="2:6" x14ac:dyDescent="0.25">
      <c r="B41" s="22" t="s">
        <v>254</v>
      </c>
      <c r="C41" s="45">
        <v>2.7</v>
      </c>
    </row>
    <row r="42" spans="2:6" x14ac:dyDescent="0.25">
      <c r="B42" s="22" t="s">
        <v>107</v>
      </c>
      <c r="C42" s="45">
        <v>-3.3</v>
      </c>
      <c r="D42" s="43"/>
    </row>
    <row r="43" spans="2:6" ht="24" customHeight="1" x14ac:dyDescent="0.25">
      <c r="B43" s="155" t="s">
        <v>255</v>
      </c>
      <c r="C43" s="155"/>
    </row>
    <row r="46" spans="2:6" x14ac:dyDescent="0.25">
      <c r="B46" s="151" t="s">
        <v>239</v>
      </c>
      <c r="C46" s="152"/>
      <c r="D46" s="152"/>
      <c r="E46" s="152"/>
      <c r="F46" s="152"/>
    </row>
    <row r="47" spans="2:6" ht="48" x14ac:dyDescent="0.25">
      <c r="B47" s="13" t="s">
        <v>234</v>
      </c>
      <c r="C47" s="13" t="s">
        <v>235</v>
      </c>
      <c r="D47" s="14" t="s">
        <v>236</v>
      </c>
      <c r="E47" s="14" t="s">
        <v>240</v>
      </c>
      <c r="F47" s="14" t="s">
        <v>241</v>
      </c>
    </row>
    <row r="48" spans="2:6" x14ac:dyDescent="0.25">
      <c r="B48" s="96">
        <v>2017</v>
      </c>
      <c r="C48" s="106">
        <f>(39.78*9293924)/100</f>
        <v>3697122.9672000003</v>
      </c>
      <c r="D48" s="95">
        <v>12.12</v>
      </c>
      <c r="E48" s="95">
        <v>2235280545.9691205</v>
      </c>
      <c r="F48" s="95">
        <v>12.4</v>
      </c>
    </row>
    <row r="49" spans="2:7" ht="15.75" x14ac:dyDescent="0.25">
      <c r="B49" s="132">
        <v>2018</v>
      </c>
      <c r="C49" s="134">
        <f>('DATOS POBLACIÓN 18'!BA23)</f>
        <v>3867211.2359000002</v>
      </c>
      <c r="D49" s="133">
        <v>12.95</v>
      </c>
      <c r="E49" s="133">
        <v>2366346555.24721</v>
      </c>
      <c r="F49" s="133">
        <v>13.128118548990551</v>
      </c>
    </row>
    <row r="50" spans="2:7" ht="74.099999999999994" customHeight="1" x14ac:dyDescent="0.25">
      <c r="B50" s="158" t="s">
        <v>578</v>
      </c>
      <c r="C50" s="158"/>
      <c r="D50" s="158"/>
      <c r="E50" s="158"/>
      <c r="F50" s="158"/>
      <c r="G50" s="135"/>
    </row>
    <row r="52" spans="2:7" x14ac:dyDescent="0.25">
      <c r="B52" s="154" t="s">
        <v>162</v>
      </c>
      <c r="C52" s="154"/>
    </row>
    <row r="53" spans="2:7" x14ac:dyDescent="0.25">
      <c r="B53" s="13" t="s">
        <v>164</v>
      </c>
      <c r="C53" s="13" t="s">
        <v>157</v>
      </c>
      <c r="E53" s="94"/>
    </row>
    <row r="54" spans="2:7" x14ac:dyDescent="0.25">
      <c r="B54" s="47" t="s">
        <v>163</v>
      </c>
      <c r="C54" s="48">
        <v>43</v>
      </c>
      <c r="E54" s="94"/>
    </row>
    <row r="55" spans="2:7" x14ac:dyDescent="0.25">
      <c r="B55" s="47" t="s">
        <v>166</v>
      </c>
      <c r="C55" s="48">
        <v>26</v>
      </c>
    </row>
    <row r="56" spans="2:7" ht="24.75" x14ac:dyDescent="0.25">
      <c r="B56" s="47" t="s">
        <v>165</v>
      </c>
      <c r="C56" s="48">
        <v>18</v>
      </c>
    </row>
    <row r="57" spans="2:7" ht="25.5" customHeight="1" x14ac:dyDescent="0.25">
      <c r="B57" s="47" t="s">
        <v>167</v>
      </c>
      <c r="C57" s="48">
        <v>8</v>
      </c>
    </row>
    <row r="58" spans="2:7" x14ac:dyDescent="0.25">
      <c r="B58" s="47" t="s">
        <v>168</v>
      </c>
      <c r="C58" s="48">
        <v>3</v>
      </c>
    </row>
    <row r="59" spans="2:7" x14ac:dyDescent="0.25">
      <c r="B59" s="47" t="s">
        <v>169</v>
      </c>
      <c r="C59" s="48">
        <v>1</v>
      </c>
    </row>
    <row r="60" spans="2:7" x14ac:dyDescent="0.25">
      <c r="B60" s="156" t="s">
        <v>340</v>
      </c>
      <c r="C60" s="156"/>
    </row>
    <row r="61" spans="2:7" x14ac:dyDescent="0.25">
      <c r="B61" s="46"/>
      <c r="C61" s="46"/>
    </row>
    <row r="62" spans="2:7" ht="13.5" customHeight="1" x14ac:dyDescent="0.25">
      <c r="B62" s="40"/>
      <c r="C62" s="41"/>
      <c r="D62" s="41"/>
    </row>
    <row r="63" spans="2:7" x14ac:dyDescent="0.25">
      <c r="B63" s="151" t="s">
        <v>237</v>
      </c>
      <c r="C63" s="152"/>
      <c r="D63" s="152"/>
      <c r="E63" s="152"/>
      <c r="F63" s="152"/>
      <c r="G63" s="152"/>
    </row>
    <row r="64" spans="2:7" ht="36" x14ac:dyDescent="0.25">
      <c r="B64" s="13" t="s">
        <v>226</v>
      </c>
      <c r="C64" s="13" t="s">
        <v>228</v>
      </c>
      <c r="D64" s="13" t="s">
        <v>523</v>
      </c>
      <c r="E64" s="14" t="s">
        <v>531</v>
      </c>
      <c r="F64" s="14" t="s">
        <v>532</v>
      </c>
      <c r="G64" s="14" t="s">
        <v>238</v>
      </c>
    </row>
    <row r="65" spans="2:7" x14ac:dyDescent="0.25">
      <c r="B65" s="49" t="s">
        <v>224</v>
      </c>
      <c r="C65" s="9">
        <v>6.7</v>
      </c>
      <c r="D65" s="9">
        <v>0</v>
      </c>
      <c r="E65" s="9">
        <v>6.91</v>
      </c>
      <c r="F65" s="9">
        <v>6.85</v>
      </c>
      <c r="G65" s="15">
        <f>(F65*3867211)</f>
        <v>26490395.349999998</v>
      </c>
    </row>
    <row r="66" spans="2:7" x14ac:dyDescent="0.25">
      <c r="B66" s="49" t="s">
        <v>225</v>
      </c>
      <c r="C66" s="9">
        <v>2.87</v>
      </c>
      <c r="D66" s="9">
        <v>1.25</v>
      </c>
      <c r="E66" s="9">
        <v>10.99</v>
      </c>
      <c r="F66" s="9">
        <v>10.57</v>
      </c>
      <c r="G66" s="15">
        <f t="shared" ref="G66:G68" si="1">(F66*3867211)</f>
        <v>40876420.270000003</v>
      </c>
    </row>
    <row r="67" spans="2:7" x14ac:dyDescent="0.25">
      <c r="B67" s="49" t="s">
        <v>223</v>
      </c>
      <c r="C67" s="9">
        <v>14.09</v>
      </c>
      <c r="D67" s="9">
        <v>0</v>
      </c>
      <c r="E67" s="9">
        <v>15.03</v>
      </c>
      <c r="F67" s="9">
        <v>14.44</v>
      </c>
      <c r="G67" s="15">
        <f t="shared" si="1"/>
        <v>55842526.839999996</v>
      </c>
    </row>
    <row r="68" spans="2:7" x14ac:dyDescent="0.25">
      <c r="B68" s="49" t="s">
        <v>222</v>
      </c>
      <c r="C68" s="9">
        <v>18.09</v>
      </c>
      <c r="D68" s="9">
        <v>0</v>
      </c>
      <c r="E68" s="9">
        <v>19.670000000000002</v>
      </c>
      <c r="F68" s="9">
        <v>18.55</v>
      </c>
      <c r="G68" s="15">
        <f t="shared" si="1"/>
        <v>71736764.049999997</v>
      </c>
    </row>
    <row r="69" spans="2:7" x14ac:dyDescent="0.25">
      <c r="B69" s="10" t="s">
        <v>161</v>
      </c>
      <c r="C69" s="5">
        <f>AVERAGE(C65:C68)</f>
        <v>10.4375</v>
      </c>
      <c r="D69" s="5"/>
      <c r="E69" s="5">
        <f t="shared" ref="E69" si="2">AVERAGE(E65:E68)</f>
        <v>13.15</v>
      </c>
      <c r="F69" s="5">
        <v>12.6</v>
      </c>
      <c r="G69" s="2">
        <f>(F69*C49)</f>
        <v>48726861.572340004</v>
      </c>
    </row>
    <row r="70" spans="2:7" ht="86.25" customHeight="1" x14ac:dyDescent="0.25">
      <c r="B70" s="157" t="s">
        <v>524</v>
      </c>
      <c r="C70" s="157"/>
      <c r="D70" s="157"/>
      <c r="E70" s="157"/>
      <c r="F70" s="157"/>
      <c r="G70" s="157"/>
    </row>
    <row r="73" spans="2:7" x14ac:dyDescent="0.25">
      <c r="B73" s="151" t="s">
        <v>530</v>
      </c>
      <c r="C73" s="152"/>
      <c r="D73" s="152"/>
      <c r="E73" s="152"/>
      <c r="F73" s="152"/>
    </row>
    <row r="74" spans="2:7" x14ac:dyDescent="0.25">
      <c r="B74" s="17" t="s">
        <v>242</v>
      </c>
      <c r="C74" s="17" t="s">
        <v>243</v>
      </c>
      <c r="D74" s="17" t="s">
        <v>244</v>
      </c>
      <c r="E74" s="17" t="s">
        <v>528</v>
      </c>
      <c r="F74" s="16" t="s">
        <v>227</v>
      </c>
    </row>
    <row r="75" spans="2:7" x14ac:dyDescent="0.25">
      <c r="B75" s="50" t="s">
        <v>224</v>
      </c>
      <c r="C75" s="9" t="s">
        <v>527</v>
      </c>
      <c r="D75" s="97">
        <v>5.8999999999999997E-2</v>
      </c>
      <c r="E75" s="98">
        <v>0</v>
      </c>
      <c r="F75" s="98">
        <v>6.05</v>
      </c>
    </row>
    <row r="76" spans="2:7" x14ac:dyDescent="0.25">
      <c r="B76" s="50" t="s">
        <v>225</v>
      </c>
      <c r="C76" s="9" t="s">
        <v>525</v>
      </c>
      <c r="D76" s="97">
        <v>5.2499999999999998E-2</v>
      </c>
      <c r="E76" s="98">
        <v>1.5</v>
      </c>
      <c r="F76" s="98">
        <v>6.94</v>
      </c>
    </row>
    <row r="77" spans="2:7" x14ac:dyDescent="0.25">
      <c r="B77" s="50" t="s">
        <v>223</v>
      </c>
      <c r="C77" s="9" t="s">
        <v>359</v>
      </c>
      <c r="D77" s="97">
        <v>0</v>
      </c>
      <c r="E77" s="98">
        <v>12.24</v>
      </c>
      <c r="F77" s="98">
        <v>12.91</v>
      </c>
    </row>
    <row r="78" spans="2:7" ht="24.75" x14ac:dyDescent="0.25">
      <c r="B78" s="50" t="s">
        <v>222</v>
      </c>
      <c r="C78" s="9" t="s">
        <v>529</v>
      </c>
      <c r="D78" s="97">
        <v>0</v>
      </c>
      <c r="E78" s="98">
        <v>9</v>
      </c>
      <c r="F78" s="98">
        <v>9.31</v>
      </c>
    </row>
    <row r="79" spans="2:7" x14ac:dyDescent="0.25">
      <c r="B79" s="50" t="s">
        <v>324</v>
      </c>
      <c r="C79" s="9" t="s">
        <v>500</v>
      </c>
      <c r="D79" s="99">
        <v>0</v>
      </c>
      <c r="E79" s="98">
        <v>0</v>
      </c>
      <c r="F79" s="98">
        <v>0</v>
      </c>
    </row>
    <row r="80" spans="2:7" ht="27.95" customHeight="1" x14ac:dyDescent="0.25">
      <c r="B80" s="147" t="s">
        <v>526</v>
      </c>
      <c r="C80" s="147"/>
      <c r="D80" s="147"/>
      <c r="E80" s="147"/>
      <c r="F80" s="147"/>
    </row>
  </sheetData>
  <mergeCells count="16">
    <mergeCell ref="B80:F80"/>
    <mergeCell ref="B2:C2"/>
    <mergeCell ref="B8:C8"/>
    <mergeCell ref="B19:D19"/>
    <mergeCell ref="B25:D25"/>
    <mergeCell ref="B27:C27"/>
    <mergeCell ref="B43:C43"/>
    <mergeCell ref="B52:C52"/>
    <mergeCell ref="B60:C60"/>
    <mergeCell ref="B63:G63"/>
    <mergeCell ref="B70:G70"/>
    <mergeCell ref="B50:F50"/>
    <mergeCell ref="B46:F46"/>
    <mergeCell ref="B11:C11"/>
    <mergeCell ref="B17:C17"/>
    <mergeCell ref="B73:F7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5"/>
  <sheetViews>
    <sheetView zoomScale="90" zoomScaleNormal="90" zoomScalePageLayoutView="90" workbookViewId="0"/>
  </sheetViews>
  <sheetFormatPr baseColWidth="10" defaultColWidth="11.42578125" defaultRowHeight="15" x14ac:dyDescent="0.25"/>
  <cols>
    <col min="4" max="4" width="18.42578125" customWidth="1"/>
    <col min="7" max="7" width="19.28515625" customWidth="1"/>
    <col min="8" max="8" width="25.140625" customWidth="1"/>
  </cols>
  <sheetData>
    <row r="1" spans="2:12" x14ac:dyDescent="0.25">
      <c r="B1" s="160" t="s">
        <v>210</v>
      </c>
      <c r="C1" s="160"/>
      <c r="D1" s="160"/>
      <c r="E1" s="160"/>
      <c r="F1" s="160"/>
      <c r="G1" s="160"/>
      <c r="H1" s="160"/>
      <c r="I1" s="160"/>
      <c r="J1" s="160"/>
      <c r="K1" s="160"/>
      <c r="L1" s="160"/>
    </row>
    <row r="2" spans="2:12" ht="22.5" customHeight="1" x14ac:dyDescent="0.25">
      <c r="B2" s="28" t="s">
        <v>0</v>
      </c>
      <c r="C2" s="28" t="s">
        <v>170</v>
      </c>
      <c r="D2" s="28" t="s">
        <v>171</v>
      </c>
      <c r="E2" s="28" t="s">
        <v>172</v>
      </c>
      <c r="F2" s="28" t="s">
        <v>173</v>
      </c>
      <c r="G2" s="28" t="s">
        <v>174</v>
      </c>
      <c r="H2" s="28" t="s">
        <v>341</v>
      </c>
      <c r="I2" s="28" t="s">
        <v>175</v>
      </c>
      <c r="J2" s="28" t="s">
        <v>176</v>
      </c>
      <c r="K2" s="28" t="s">
        <v>177</v>
      </c>
      <c r="L2" s="28" t="s">
        <v>178</v>
      </c>
    </row>
    <row r="3" spans="2:12" x14ac:dyDescent="0.25">
      <c r="B3" s="36" t="s">
        <v>62</v>
      </c>
      <c r="C3" s="36" t="s">
        <v>342</v>
      </c>
      <c r="D3" s="36">
        <v>1</v>
      </c>
      <c r="E3" s="36">
        <v>0</v>
      </c>
      <c r="F3" s="36">
        <v>3</v>
      </c>
      <c r="G3" s="36" t="s">
        <v>12</v>
      </c>
      <c r="H3" s="36">
        <v>0</v>
      </c>
      <c r="I3" s="36">
        <v>1</v>
      </c>
      <c r="J3" s="36">
        <v>12</v>
      </c>
      <c r="K3" s="53" t="s">
        <v>12</v>
      </c>
      <c r="L3" s="53">
        <v>3000</v>
      </c>
    </row>
    <row r="4" spans="2:12" ht="33.75" x14ac:dyDescent="0.25">
      <c r="B4" s="36" t="s">
        <v>28</v>
      </c>
      <c r="C4" s="36" t="s">
        <v>257</v>
      </c>
      <c r="D4" s="36">
        <v>17</v>
      </c>
      <c r="E4" s="36">
        <v>0</v>
      </c>
      <c r="F4" s="36">
        <v>0</v>
      </c>
      <c r="G4" s="36">
        <v>15</v>
      </c>
      <c r="H4" s="36">
        <v>0</v>
      </c>
      <c r="I4" s="36">
        <v>1</v>
      </c>
      <c r="J4" s="36">
        <v>1</v>
      </c>
      <c r="K4" s="53">
        <v>1000</v>
      </c>
      <c r="L4" s="53">
        <v>3000</v>
      </c>
    </row>
    <row r="5" spans="2:12" ht="33.75" x14ac:dyDescent="0.25">
      <c r="B5" s="36" t="s">
        <v>28</v>
      </c>
      <c r="C5" s="36" t="s">
        <v>257</v>
      </c>
      <c r="D5" s="36">
        <v>17</v>
      </c>
      <c r="E5" s="36">
        <v>0</v>
      </c>
      <c r="F5" s="36">
        <v>0</v>
      </c>
      <c r="G5" s="36">
        <v>30</v>
      </c>
      <c r="H5" s="36">
        <v>0</v>
      </c>
      <c r="I5" s="36">
        <v>1</v>
      </c>
      <c r="J5" s="36">
        <v>3</v>
      </c>
      <c r="K5" s="53">
        <v>1000</v>
      </c>
      <c r="L5" s="53">
        <v>3000</v>
      </c>
    </row>
    <row r="6" spans="2:12" ht="33.75" x14ac:dyDescent="0.25">
      <c r="B6" s="36" t="s">
        <v>28</v>
      </c>
      <c r="C6" s="36" t="s">
        <v>257</v>
      </c>
      <c r="D6" s="36">
        <v>17</v>
      </c>
      <c r="E6" s="36">
        <v>0</v>
      </c>
      <c r="F6" s="36">
        <v>0</v>
      </c>
      <c r="G6" s="36">
        <v>60</v>
      </c>
      <c r="H6" s="36">
        <v>0</v>
      </c>
      <c r="I6" s="36">
        <v>1</v>
      </c>
      <c r="J6" s="36">
        <v>6</v>
      </c>
      <c r="K6" s="53">
        <v>1000</v>
      </c>
      <c r="L6" s="53">
        <v>3000</v>
      </c>
    </row>
    <row r="7" spans="2:12" ht="33.75" x14ac:dyDescent="0.25">
      <c r="B7" s="36" t="s">
        <v>28</v>
      </c>
      <c r="C7" s="36" t="s">
        <v>257</v>
      </c>
      <c r="D7" s="36">
        <v>17</v>
      </c>
      <c r="E7" s="36">
        <v>0</v>
      </c>
      <c r="F7" s="36">
        <v>0</v>
      </c>
      <c r="G7" s="36">
        <v>90</v>
      </c>
      <c r="H7" s="36">
        <v>0</v>
      </c>
      <c r="I7" s="36">
        <v>1</v>
      </c>
      <c r="J7" s="36">
        <v>10</v>
      </c>
      <c r="K7" s="53">
        <v>1000</v>
      </c>
      <c r="L7" s="53">
        <v>3000</v>
      </c>
    </row>
    <row r="8" spans="2:12" ht="22.5" x14ac:dyDescent="0.25">
      <c r="B8" s="36" t="s">
        <v>191</v>
      </c>
      <c r="C8" s="36" t="s">
        <v>343</v>
      </c>
      <c r="D8" s="36" t="s">
        <v>192</v>
      </c>
      <c r="E8" s="36">
        <v>3</v>
      </c>
      <c r="F8" s="36">
        <v>0</v>
      </c>
      <c r="G8" s="36" t="s">
        <v>12</v>
      </c>
      <c r="H8" s="36">
        <v>0</v>
      </c>
      <c r="I8" s="36">
        <v>12</v>
      </c>
      <c r="J8" s="36">
        <v>96</v>
      </c>
      <c r="K8" s="53">
        <v>6000</v>
      </c>
      <c r="L8" s="53">
        <v>60000</v>
      </c>
    </row>
    <row r="9" spans="2:12" ht="22.5" x14ac:dyDescent="0.25">
      <c r="B9" s="36" t="s">
        <v>53</v>
      </c>
      <c r="C9" s="36" t="s">
        <v>188</v>
      </c>
      <c r="D9" s="36">
        <v>4</v>
      </c>
      <c r="E9" s="36">
        <v>3.99</v>
      </c>
      <c r="F9" s="36">
        <v>1</v>
      </c>
      <c r="G9" s="36">
        <v>150</v>
      </c>
      <c r="H9" s="36" t="s">
        <v>184</v>
      </c>
      <c r="I9" s="36">
        <v>24</v>
      </c>
      <c r="J9" s="36">
        <v>72</v>
      </c>
      <c r="K9" s="53">
        <v>10000</v>
      </c>
      <c r="L9" s="53">
        <v>50000</v>
      </c>
    </row>
    <row r="10" spans="2:12" ht="22.5" x14ac:dyDescent="0.25">
      <c r="B10" s="36" t="s">
        <v>58</v>
      </c>
      <c r="C10" s="36" t="s">
        <v>190</v>
      </c>
      <c r="D10" s="36">
        <v>1</v>
      </c>
      <c r="E10" s="36">
        <v>4.8499999999999996</v>
      </c>
      <c r="F10" s="36">
        <v>0</v>
      </c>
      <c r="G10" s="36" t="s">
        <v>12</v>
      </c>
      <c r="H10" s="36">
        <v>0</v>
      </c>
      <c r="I10" s="36" t="s">
        <v>7</v>
      </c>
      <c r="J10" s="36">
        <v>60</v>
      </c>
      <c r="K10" s="53">
        <v>10000</v>
      </c>
      <c r="L10" s="53">
        <v>30000</v>
      </c>
    </row>
    <row r="11" spans="2:12" ht="22.5" x14ac:dyDescent="0.25">
      <c r="B11" s="36" t="s">
        <v>80</v>
      </c>
      <c r="C11" s="36" t="s">
        <v>344</v>
      </c>
      <c r="D11" s="36">
        <v>9</v>
      </c>
      <c r="E11" s="36">
        <v>4.95</v>
      </c>
      <c r="F11" s="36">
        <v>1.5</v>
      </c>
      <c r="G11" s="36" t="s">
        <v>12</v>
      </c>
      <c r="H11" s="36" t="s">
        <v>184</v>
      </c>
      <c r="I11" s="36">
        <v>12</v>
      </c>
      <c r="J11" s="36">
        <v>84</v>
      </c>
      <c r="K11" s="53">
        <v>9000</v>
      </c>
      <c r="L11" s="53" t="s">
        <v>7</v>
      </c>
    </row>
    <row r="12" spans="2:12" ht="22.5" x14ac:dyDescent="0.25">
      <c r="B12" s="36" t="s">
        <v>49</v>
      </c>
      <c r="C12" s="36" t="s">
        <v>345</v>
      </c>
      <c r="D12" s="36">
        <v>12</v>
      </c>
      <c r="E12" s="36">
        <v>4.95</v>
      </c>
      <c r="F12" s="36" t="s">
        <v>7</v>
      </c>
      <c r="G12" s="36" t="s">
        <v>7</v>
      </c>
      <c r="H12" s="36" t="s">
        <v>7</v>
      </c>
      <c r="I12" s="36">
        <v>12</v>
      </c>
      <c r="J12" s="36">
        <v>96</v>
      </c>
      <c r="K12" s="53">
        <v>3000</v>
      </c>
      <c r="L12" s="53">
        <v>90000</v>
      </c>
    </row>
    <row r="13" spans="2:12" ht="22.5" x14ac:dyDescent="0.25">
      <c r="B13" s="36" t="s">
        <v>80</v>
      </c>
      <c r="C13" s="36" t="s">
        <v>344</v>
      </c>
      <c r="D13" s="36">
        <v>9</v>
      </c>
      <c r="E13" s="36">
        <v>4.95</v>
      </c>
      <c r="F13" s="36">
        <v>1.5</v>
      </c>
      <c r="G13" s="36" t="s">
        <v>12</v>
      </c>
      <c r="H13" s="36" t="s">
        <v>184</v>
      </c>
      <c r="I13" s="36">
        <v>12</v>
      </c>
      <c r="J13" s="36">
        <v>84</v>
      </c>
      <c r="K13" s="53">
        <v>9000</v>
      </c>
      <c r="L13" s="53" t="s">
        <v>7</v>
      </c>
    </row>
    <row r="14" spans="2:12" ht="33.75" x14ac:dyDescent="0.25">
      <c r="B14" s="36" t="s">
        <v>200</v>
      </c>
      <c r="C14" s="36" t="s">
        <v>201</v>
      </c>
      <c r="D14" s="36">
        <v>17</v>
      </c>
      <c r="E14" s="36">
        <v>5.9</v>
      </c>
      <c r="F14" s="36">
        <v>0</v>
      </c>
      <c r="G14" s="36" t="s">
        <v>12</v>
      </c>
      <c r="H14" s="36">
        <v>0</v>
      </c>
      <c r="I14" s="36">
        <v>3</v>
      </c>
      <c r="J14" s="36">
        <v>96</v>
      </c>
      <c r="K14" s="53">
        <v>150</v>
      </c>
      <c r="L14" s="53">
        <v>60000</v>
      </c>
    </row>
    <row r="15" spans="2:12" ht="22.5" x14ac:dyDescent="0.25">
      <c r="B15" s="36" t="s">
        <v>193</v>
      </c>
      <c r="C15" s="36" t="s">
        <v>194</v>
      </c>
      <c r="D15" s="36" t="s">
        <v>192</v>
      </c>
      <c r="E15" s="54">
        <v>5.95</v>
      </c>
      <c r="F15" s="36">
        <v>0</v>
      </c>
      <c r="G15" s="36" t="s">
        <v>12</v>
      </c>
      <c r="H15" s="36" t="s">
        <v>7</v>
      </c>
      <c r="I15" s="36">
        <v>12</v>
      </c>
      <c r="J15" s="36">
        <v>96</v>
      </c>
      <c r="K15" s="53">
        <v>4000</v>
      </c>
      <c r="L15" s="53">
        <v>15000</v>
      </c>
    </row>
    <row r="16" spans="2:12" ht="22.5" x14ac:dyDescent="0.25">
      <c r="B16" s="36" t="s">
        <v>78</v>
      </c>
      <c r="C16" s="36" t="s">
        <v>204</v>
      </c>
      <c r="D16" s="36" t="s">
        <v>192</v>
      </c>
      <c r="E16" s="36">
        <v>5.95</v>
      </c>
      <c r="F16" s="36">
        <v>0</v>
      </c>
      <c r="G16" s="36" t="s">
        <v>12</v>
      </c>
      <c r="H16" s="36">
        <v>0</v>
      </c>
      <c r="I16" s="36">
        <v>12</v>
      </c>
      <c r="J16" s="36">
        <v>96</v>
      </c>
      <c r="K16" s="53">
        <v>3000</v>
      </c>
      <c r="L16" s="53">
        <v>60000</v>
      </c>
    </row>
    <row r="17" spans="2:12" ht="22.5" x14ac:dyDescent="0.25">
      <c r="B17" s="36" t="s">
        <v>193</v>
      </c>
      <c r="C17" s="36" t="s">
        <v>346</v>
      </c>
      <c r="D17" s="36" t="s">
        <v>192</v>
      </c>
      <c r="E17" s="36">
        <v>5.95</v>
      </c>
      <c r="F17" s="36">
        <v>0</v>
      </c>
      <c r="G17" s="36" t="s">
        <v>12</v>
      </c>
      <c r="H17" s="36">
        <v>0</v>
      </c>
      <c r="I17" s="36">
        <v>12</v>
      </c>
      <c r="J17" s="36">
        <v>72</v>
      </c>
      <c r="K17" s="53">
        <v>4000</v>
      </c>
      <c r="L17" s="53">
        <v>15000</v>
      </c>
    </row>
    <row r="18" spans="2:12" ht="22.5" x14ac:dyDescent="0.25">
      <c r="B18" s="36" t="s">
        <v>191</v>
      </c>
      <c r="C18" s="36" t="s">
        <v>209</v>
      </c>
      <c r="D18" s="36" t="s">
        <v>192</v>
      </c>
      <c r="E18" s="36">
        <v>5.95</v>
      </c>
      <c r="F18" s="36">
        <v>0</v>
      </c>
      <c r="G18" s="36" t="s">
        <v>12</v>
      </c>
      <c r="H18" s="36">
        <v>0</v>
      </c>
      <c r="I18" s="36">
        <v>3</v>
      </c>
      <c r="J18" s="36">
        <v>96</v>
      </c>
      <c r="K18" s="53" t="s">
        <v>7</v>
      </c>
      <c r="L18" s="53">
        <v>60000</v>
      </c>
    </row>
    <row r="19" spans="2:12" ht="22.5" x14ac:dyDescent="0.25">
      <c r="B19" s="36" t="s">
        <v>66</v>
      </c>
      <c r="C19" s="36" t="s">
        <v>188</v>
      </c>
      <c r="D19" s="36">
        <v>5</v>
      </c>
      <c r="E19" s="36">
        <v>6.25</v>
      </c>
      <c r="F19" s="36">
        <v>0.5</v>
      </c>
      <c r="G19" s="36">
        <v>100</v>
      </c>
      <c r="H19" s="36">
        <v>0</v>
      </c>
      <c r="I19" s="36" t="s">
        <v>7</v>
      </c>
      <c r="J19" s="36">
        <v>60</v>
      </c>
      <c r="K19" s="53">
        <v>3000</v>
      </c>
      <c r="L19" s="53">
        <v>40000</v>
      </c>
    </row>
    <row r="20" spans="2:12" ht="22.5" x14ac:dyDescent="0.25">
      <c r="B20" s="36" t="s">
        <v>69</v>
      </c>
      <c r="C20" s="36" t="s">
        <v>260</v>
      </c>
      <c r="D20" s="36">
        <v>17</v>
      </c>
      <c r="E20" s="36">
        <v>6.25</v>
      </c>
      <c r="F20" s="36">
        <v>0</v>
      </c>
      <c r="G20" s="36" t="s">
        <v>12</v>
      </c>
      <c r="H20" s="36" t="s">
        <v>184</v>
      </c>
      <c r="I20" s="36" t="s">
        <v>7</v>
      </c>
      <c r="J20" s="36">
        <v>96</v>
      </c>
      <c r="K20" s="53" t="s">
        <v>7</v>
      </c>
      <c r="L20" s="53">
        <v>60000</v>
      </c>
    </row>
    <row r="21" spans="2:12" ht="33.75" x14ac:dyDescent="0.25">
      <c r="B21" s="36" t="s">
        <v>36</v>
      </c>
      <c r="C21" s="36" t="s">
        <v>182</v>
      </c>
      <c r="D21" s="36">
        <v>2</v>
      </c>
      <c r="E21" s="36">
        <v>6.5</v>
      </c>
      <c r="F21" s="36">
        <v>0.95</v>
      </c>
      <c r="G21" s="36" t="s">
        <v>12</v>
      </c>
      <c r="H21" s="36">
        <v>0</v>
      </c>
      <c r="I21" s="36" t="s">
        <v>7</v>
      </c>
      <c r="J21" s="36">
        <v>120</v>
      </c>
      <c r="K21" s="53" t="s">
        <v>7</v>
      </c>
      <c r="L21" s="53">
        <v>60000</v>
      </c>
    </row>
    <row r="22" spans="2:12" ht="22.5" x14ac:dyDescent="0.25">
      <c r="B22" s="36" t="s">
        <v>82</v>
      </c>
      <c r="C22" s="36" t="s">
        <v>208</v>
      </c>
      <c r="D22" s="36">
        <v>13</v>
      </c>
      <c r="E22" s="36">
        <v>6.5</v>
      </c>
      <c r="F22" s="36">
        <v>0</v>
      </c>
      <c r="G22" s="36" t="s">
        <v>12</v>
      </c>
      <c r="H22" s="36">
        <v>0</v>
      </c>
      <c r="I22" s="36">
        <v>0</v>
      </c>
      <c r="J22" s="36">
        <v>120</v>
      </c>
      <c r="K22" s="53">
        <v>5000</v>
      </c>
      <c r="L22" s="53">
        <v>60000</v>
      </c>
    </row>
    <row r="23" spans="2:12" ht="22.5" x14ac:dyDescent="0.25">
      <c r="B23" s="36" t="s">
        <v>80</v>
      </c>
      <c r="C23" s="36" t="s">
        <v>207</v>
      </c>
      <c r="D23" s="36">
        <v>9</v>
      </c>
      <c r="E23" s="36">
        <v>6.5</v>
      </c>
      <c r="F23" s="36">
        <v>0</v>
      </c>
      <c r="G23" s="36" t="s">
        <v>12</v>
      </c>
      <c r="H23" s="36" t="s">
        <v>7</v>
      </c>
      <c r="I23" s="36">
        <v>12</v>
      </c>
      <c r="J23" s="36">
        <v>84</v>
      </c>
      <c r="K23" s="53">
        <v>500</v>
      </c>
      <c r="L23" s="53" t="s">
        <v>7</v>
      </c>
    </row>
    <row r="24" spans="2:12" ht="22.5" x14ac:dyDescent="0.25">
      <c r="B24" s="36" t="s">
        <v>66</v>
      </c>
      <c r="C24" s="36" t="s">
        <v>347</v>
      </c>
      <c r="D24" s="36">
        <v>5</v>
      </c>
      <c r="E24" s="36">
        <v>6.65</v>
      </c>
      <c r="F24" s="36">
        <v>0.5</v>
      </c>
      <c r="G24" s="36">
        <v>100</v>
      </c>
      <c r="H24" s="36">
        <v>0</v>
      </c>
      <c r="I24" s="36" t="s">
        <v>7</v>
      </c>
      <c r="J24" s="36">
        <v>120</v>
      </c>
      <c r="K24" s="53" t="s">
        <v>7</v>
      </c>
      <c r="L24" s="53">
        <v>100000</v>
      </c>
    </row>
    <row r="25" spans="2:12" ht="22.5" x14ac:dyDescent="0.25">
      <c r="B25" s="36" t="s">
        <v>34</v>
      </c>
      <c r="C25" s="36" t="s">
        <v>180</v>
      </c>
      <c r="D25" s="36">
        <v>10</v>
      </c>
      <c r="E25" s="36">
        <v>6.75</v>
      </c>
      <c r="F25" s="36">
        <v>1</v>
      </c>
      <c r="G25" s="36">
        <v>60</v>
      </c>
      <c r="H25" s="36" t="s">
        <v>7</v>
      </c>
      <c r="I25" s="36" t="s">
        <v>7</v>
      </c>
      <c r="J25" s="36">
        <v>96</v>
      </c>
      <c r="K25" s="53" t="s">
        <v>7</v>
      </c>
      <c r="L25" s="53">
        <v>60000</v>
      </c>
    </row>
    <row r="26" spans="2:12" ht="33.75" x14ac:dyDescent="0.25">
      <c r="B26" s="36" t="s">
        <v>36</v>
      </c>
      <c r="C26" s="36" t="s">
        <v>183</v>
      </c>
      <c r="D26" s="36">
        <v>2</v>
      </c>
      <c r="E26" s="36">
        <v>6.95</v>
      </c>
      <c r="F26" s="36">
        <v>1.25</v>
      </c>
      <c r="G26" s="36" t="s">
        <v>12</v>
      </c>
      <c r="H26" s="36">
        <v>0</v>
      </c>
      <c r="I26" s="36" t="s">
        <v>7</v>
      </c>
      <c r="J26" s="36">
        <v>120</v>
      </c>
      <c r="K26" s="53" t="s">
        <v>7</v>
      </c>
      <c r="L26" s="53">
        <v>60000</v>
      </c>
    </row>
    <row r="27" spans="2:12" x14ac:dyDescent="0.25">
      <c r="B27" s="36" t="s">
        <v>2</v>
      </c>
      <c r="C27" s="36" t="s">
        <v>179</v>
      </c>
      <c r="D27" s="36">
        <v>17</v>
      </c>
      <c r="E27" s="36">
        <v>6.95</v>
      </c>
      <c r="F27" s="36">
        <v>1.5</v>
      </c>
      <c r="G27" s="36">
        <v>120</v>
      </c>
      <c r="H27" s="36">
        <v>0</v>
      </c>
      <c r="I27" s="36">
        <v>6</v>
      </c>
      <c r="J27" s="36">
        <v>96</v>
      </c>
      <c r="K27" s="53">
        <v>6000</v>
      </c>
      <c r="L27" s="53">
        <v>60000</v>
      </c>
    </row>
    <row r="28" spans="2:12" ht="33.75" x14ac:dyDescent="0.25">
      <c r="B28" s="36" t="s">
        <v>23</v>
      </c>
      <c r="C28" s="36" t="s">
        <v>189</v>
      </c>
      <c r="D28" s="36">
        <v>17</v>
      </c>
      <c r="E28" s="36">
        <v>6.95</v>
      </c>
      <c r="F28" s="36">
        <v>2.2999999999999998</v>
      </c>
      <c r="G28" s="36" t="s">
        <v>12</v>
      </c>
      <c r="H28" s="36" t="s">
        <v>184</v>
      </c>
      <c r="I28" s="36">
        <v>24</v>
      </c>
      <c r="J28" s="36">
        <v>96</v>
      </c>
      <c r="K28" s="53">
        <v>3000</v>
      </c>
      <c r="L28" s="53">
        <v>75000</v>
      </c>
    </row>
    <row r="29" spans="2:12" ht="22.5" x14ac:dyDescent="0.25">
      <c r="B29" s="36" t="s">
        <v>44</v>
      </c>
      <c r="C29" s="36" t="s">
        <v>264</v>
      </c>
      <c r="D29" s="36">
        <v>17</v>
      </c>
      <c r="E29" s="36">
        <v>6.95</v>
      </c>
      <c r="F29" s="36">
        <v>2.25</v>
      </c>
      <c r="G29" s="36" t="s">
        <v>12</v>
      </c>
      <c r="H29" s="36" t="s">
        <v>184</v>
      </c>
      <c r="I29" s="36" t="s">
        <v>7</v>
      </c>
      <c r="J29" s="36">
        <v>96</v>
      </c>
      <c r="K29" s="53" t="s">
        <v>348</v>
      </c>
      <c r="L29" s="53">
        <v>90000</v>
      </c>
    </row>
    <row r="30" spans="2:12" ht="22.5" x14ac:dyDescent="0.25">
      <c r="B30" s="36" t="s">
        <v>191</v>
      </c>
      <c r="C30" s="36" t="s">
        <v>258</v>
      </c>
      <c r="D30" s="36" t="s">
        <v>192</v>
      </c>
      <c r="E30" s="36">
        <v>6.95</v>
      </c>
      <c r="F30" s="36">
        <v>0</v>
      </c>
      <c r="G30" s="36" t="s">
        <v>12</v>
      </c>
      <c r="H30" s="36">
        <v>0</v>
      </c>
      <c r="I30" s="36">
        <v>12</v>
      </c>
      <c r="J30" s="36">
        <v>96</v>
      </c>
      <c r="K30" s="53">
        <v>6000</v>
      </c>
      <c r="L30" s="53">
        <v>60000</v>
      </c>
    </row>
    <row r="31" spans="2:12" ht="22.5" x14ac:dyDescent="0.25">
      <c r="B31" s="36" t="s">
        <v>191</v>
      </c>
      <c r="C31" s="36" t="s">
        <v>349</v>
      </c>
      <c r="D31" s="36" t="s">
        <v>192</v>
      </c>
      <c r="E31" s="36">
        <v>6.95</v>
      </c>
      <c r="F31" s="36">
        <v>0</v>
      </c>
      <c r="G31" s="36" t="s">
        <v>12</v>
      </c>
      <c r="H31" s="36">
        <v>0</v>
      </c>
      <c r="I31" s="36">
        <v>12</v>
      </c>
      <c r="J31" s="36">
        <v>96</v>
      </c>
      <c r="K31" s="53">
        <v>6000</v>
      </c>
      <c r="L31" s="53">
        <v>60000</v>
      </c>
    </row>
    <row r="32" spans="2:12" ht="33.75" x14ac:dyDescent="0.25">
      <c r="B32" s="36" t="s">
        <v>191</v>
      </c>
      <c r="C32" s="36" t="s">
        <v>259</v>
      </c>
      <c r="D32" s="36" t="s">
        <v>192</v>
      </c>
      <c r="E32" s="36">
        <v>6.95</v>
      </c>
      <c r="F32" s="36">
        <v>0</v>
      </c>
      <c r="G32" s="36" t="s">
        <v>12</v>
      </c>
      <c r="H32" s="36">
        <v>0</v>
      </c>
      <c r="I32" s="36">
        <v>12</v>
      </c>
      <c r="J32" s="36">
        <v>96</v>
      </c>
      <c r="K32" s="53">
        <v>6000</v>
      </c>
      <c r="L32" s="53">
        <v>60000</v>
      </c>
    </row>
    <row r="33" spans="2:12" ht="22.5" x14ac:dyDescent="0.25">
      <c r="B33" s="36" t="s">
        <v>88</v>
      </c>
      <c r="C33" s="36" t="s">
        <v>209</v>
      </c>
      <c r="D33" s="36" t="s">
        <v>192</v>
      </c>
      <c r="E33" s="36">
        <v>6.95</v>
      </c>
      <c r="F33" s="36">
        <v>0</v>
      </c>
      <c r="G33" s="36" t="s">
        <v>12</v>
      </c>
      <c r="H33" s="36" t="s">
        <v>7</v>
      </c>
      <c r="I33" s="36">
        <v>12</v>
      </c>
      <c r="J33" s="36">
        <v>60</v>
      </c>
      <c r="K33" s="53">
        <v>300</v>
      </c>
      <c r="L33" s="53">
        <v>24000</v>
      </c>
    </row>
    <row r="34" spans="2:12" ht="22.5" x14ac:dyDescent="0.25">
      <c r="B34" s="36" t="s">
        <v>350</v>
      </c>
      <c r="C34" s="36" t="s">
        <v>351</v>
      </c>
      <c r="D34" s="36" t="s">
        <v>192</v>
      </c>
      <c r="E34" s="36">
        <v>7</v>
      </c>
      <c r="F34" s="36">
        <v>0</v>
      </c>
      <c r="G34" s="36" t="s">
        <v>12</v>
      </c>
      <c r="H34" s="36">
        <v>0</v>
      </c>
      <c r="I34" s="36">
        <v>12</v>
      </c>
      <c r="J34" s="36">
        <v>96</v>
      </c>
      <c r="K34" s="53">
        <v>3000</v>
      </c>
      <c r="L34" s="53">
        <v>30000</v>
      </c>
    </row>
    <row r="35" spans="2:12" ht="22.5" x14ac:dyDescent="0.25">
      <c r="B35" s="36" t="s">
        <v>200</v>
      </c>
      <c r="C35" s="36" t="s">
        <v>203</v>
      </c>
      <c r="D35" s="36">
        <v>17</v>
      </c>
      <c r="E35" s="36">
        <v>7</v>
      </c>
      <c r="F35" s="36">
        <v>1</v>
      </c>
      <c r="G35" s="36">
        <v>30</v>
      </c>
      <c r="H35" s="36">
        <v>0</v>
      </c>
      <c r="I35" s="36" t="s">
        <v>7</v>
      </c>
      <c r="J35" s="36">
        <v>36</v>
      </c>
      <c r="K35" s="53" t="s">
        <v>7</v>
      </c>
      <c r="L35" s="53">
        <v>60000</v>
      </c>
    </row>
    <row r="36" spans="2:12" ht="22.5" x14ac:dyDescent="0.25">
      <c r="B36" s="36" t="s">
        <v>80</v>
      </c>
      <c r="C36" s="36" t="s">
        <v>206</v>
      </c>
      <c r="D36" s="36">
        <v>9</v>
      </c>
      <c r="E36" s="36">
        <v>7.5</v>
      </c>
      <c r="F36" s="36">
        <v>1</v>
      </c>
      <c r="G36" s="36" t="s">
        <v>7</v>
      </c>
      <c r="H36" s="36" t="s">
        <v>7</v>
      </c>
      <c r="I36" s="36" t="s">
        <v>7</v>
      </c>
      <c r="J36" s="36">
        <v>84</v>
      </c>
      <c r="K36" s="53">
        <v>1000</v>
      </c>
      <c r="L36" s="53">
        <v>60000</v>
      </c>
    </row>
    <row r="37" spans="2:12" x14ac:dyDescent="0.25">
      <c r="B37" s="36" t="s">
        <v>200</v>
      </c>
      <c r="C37" s="36" t="s">
        <v>202</v>
      </c>
      <c r="D37" s="36">
        <v>17</v>
      </c>
      <c r="E37" s="36">
        <v>7.5</v>
      </c>
      <c r="F37" s="36">
        <v>0</v>
      </c>
      <c r="G37" s="36" t="s">
        <v>12</v>
      </c>
      <c r="H37" s="36" t="s">
        <v>7</v>
      </c>
      <c r="I37" s="36">
        <v>3</v>
      </c>
      <c r="J37" s="36">
        <v>96</v>
      </c>
      <c r="K37" s="53">
        <v>150</v>
      </c>
      <c r="L37" s="53">
        <v>60000</v>
      </c>
    </row>
    <row r="38" spans="2:12" ht="22.5" x14ac:dyDescent="0.25">
      <c r="B38" s="36" t="s">
        <v>28</v>
      </c>
      <c r="C38" s="36" t="s">
        <v>186</v>
      </c>
      <c r="D38" s="36">
        <v>17</v>
      </c>
      <c r="E38" s="36">
        <v>7.75</v>
      </c>
      <c r="F38" s="36">
        <v>2.25</v>
      </c>
      <c r="G38" s="36" t="s">
        <v>12</v>
      </c>
      <c r="H38" s="36" t="s">
        <v>184</v>
      </c>
      <c r="I38" s="36">
        <v>18</v>
      </c>
      <c r="J38" s="36">
        <v>96</v>
      </c>
      <c r="K38" s="53">
        <v>3000</v>
      </c>
      <c r="L38" s="53">
        <v>60000</v>
      </c>
    </row>
    <row r="39" spans="2:12" ht="22.5" x14ac:dyDescent="0.25">
      <c r="B39" s="36" t="s">
        <v>43</v>
      </c>
      <c r="C39" s="36" t="s">
        <v>256</v>
      </c>
      <c r="D39" s="36">
        <v>17</v>
      </c>
      <c r="E39" s="36">
        <v>7.9</v>
      </c>
      <c r="F39" s="36">
        <v>0</v>
      </c>
      <c r="G39" s="36" t="s">
        <v>7</v>
      </c>
      <c r="H39" s="36" t="s">
        <v>7</v>
      </c>
      <c r="I39" s="36" t="s">
        <v>7</v>
      </c>
      <c r="J39" s="36">
        <v>60</v>
      </c>
      <c r="K39" s="53">
        <v>3000</v>
      </c>
      <c r="L39" s="53">
        <v>50000</v>
      </c>
    </row>
    <row r="40" spans="2:12" ht="22.5" x14ac:dyDescent="0.25">
      <c r="B40" s="36" t="s">
        <v>200</v>
      </c>
      <c r="C40" s="36" t="s">
        <v>203</v>
      </c>
      <c r="D40" s="36">
        <v>18</v>
      </c>
      <c r="E40" s="36">
        <v>8</v>
      </c>
      <c r="F40" s="36">
        <v>1</v>
      </c>
      <c r="G40" s="36">
        <v>30</v>
      </c>
      <c r="H40" s="36">
        <v>0</v>
      </c>
      <c r="I40" s="36" t="s">
        <v>7</v>
      </c>
      <c r="J40" s="36">
        <v>60</v>
      </c>
      <c r="K40" s="53" t="s">
        <v>7</v>
      </c>
      <c r="L40" s="53">
        <v>60000</v>
      </c>
    </row>
    <row r="41" spans="2:12" x14ac:dyDescent="0.25">
      <c r="B41" s="36" t="s">
        <v>352</v>
      </c>
      <c r="C41" s="36" t="s">
        <v>196</v>
      </c>
      <c r="D41" s="36" t="s">
        <v>192</v>
      </c>
      <c r="E41" s="36">
        <v>8.4499999999999993</v>
      </c>
      <c r="F41" s="36">
        <v>0</v>
      </c>
      <c r="G41" s="36" t="s">
        <v>12</v>
      </c>
      <c r="H41" s="36">
        <v>0</v>
      </c>
      <c r="I41" s="36">
        <v>12</v>
      </c>
      <c r="J41" s="36">
        <v>96</v>
      </c>
      <c r="K41" s="53">
        <v>3000</v>
      </c>
      <c r="L41" s="53">
        <v>50000</v>
      </c>
    </row>
    <row r="42" spans="2:12" ht="33.75" x14ac:dyDescent="0.25">
      <c r="B42" s="36" t="s">
        <v>69</v>
      </c>
      <c r="C42" s="36" t="s">
        <v>261</v>
      </c>
      <c r="D42" s="36">
        <v>17</v>
      </c>
      <c r="E42" s="36">
        <v>8.99</v>
      </c>
      <c r="F42" s="36">
        <v>1.5</v>
      </c>
      <c r="G42" s="36">
        <v>60</v>
      </c>
      <c r="H42" s="36" t="s">
        <v>184</v>
      </c>
      <c r="I42" s="36">
        <v>24</v>
      </c>
      <c r="J42" s="36">
        <v>96</v>
      </c>
      <c r="K42" s="53">
        <v>2600</v>
      </c>
      <c r="L42" s="53">
        <v>60000</v>
      </c>
    </row>
    <row r="43" spans="2:12" ht="22.5" x14ac:dyDescent="0.25">
      <c r="B43" s="36" t="s">
        <v>200</v>
      </c>
      <c r="C43" s="36" t="s">
        <v>203</v>
      </c>
      <c r="D43" s="36">
        <v>19</v>
      </c>
      <c r="E43" s="36">
        <v>9</v>
      </c>
      <c r="F43" s="36">
        <v>1</v>
      </c>
      <c r="G43" s="36">
        <v>30</v>
      </c>
      <c r="H43" s="36">
        <v>0</v>
      </c>
      <c r="I43" s="36" t="s">
        <v>7</v>
      </c>
      <c r="J43" s="36">
        <v>96</v>
      </c>
      <c r="K43" s="53" t="s">
        <v>7</v>
      </c>
      <c r="L43" s="53">
        <v>60000</v>
      </c>
    </row>
    <row r="44" spans="2:12" ht="22.5" x14ac:dyDescent="0.25">
      <c r="B44" s="36" t="s">
        <v>33</v>
      </c>
      <c r="C44" s="36" t="s">
        <v>187</v>
      </c>
      <c r="D44" s="36">
        <v>17</v>
      </c>
      <c r="E44" s="36">
        <v>10.5</v>
      </c>
      <c r="F44" s="36">
        <v>2</v>
      </c>
      <c r="G44" s="36">
        <v>120</v>
      </c>
      <c r="H44" s="36" t="s">
        <v>7</v>
      </c>
      <c r="I44" s="36" t="s">
        <v>7</v>
      </c>
      <c r="J44" s="36">
        <v>96</v>
      </c>
      <c r="K44" s="53" t="s">
        <v>7</v>
      </c>
      <c r="L44" s="53">
        <v>60000</v>
      </c>
    </row>
    <row r="45" spans="2:12" x14ac:dyDescent="0.25">
      <c r="B45" s="36" t="s">
        <v>193</v>
      </c>
      <c r="C45" s="36" t="s">
        <v>195</v>
      </c>
      <c r="D45" s="36" t="s">
        <v>192</v>
      </c>
      <c r="E45" s="36">
        <v>22.12</v>
      </c>
      <c r="F45" s="36">
        <v>0</v>
      </c>
      <c r="G45" s="36" t="s">
        <v>12</v>
      </c>
      <c r="H45" s="36">
        <v>0</v>
      </c>
      <c r="I45" s="36">
        <v>12</v>
      </c>
      <c r="J45" s="36">
        <v>42</v>
      </c>
      <c r="K45" s="53">
        <v>500</v>
      </c>
      <c r="L45" s="53">
        <v>4000</v>
      </c>
    </row>
    <row r="46" spans="2:12" ht="22.5" x14ac:dyDescent="0.25">
      <c r="B46" s="36" t="s">
        <v>31</v>
      </c>
      <c r="C46" s="36" t="s">
        <v>262</v>
      </c>
      <c r="D46" s="36">
        <v>17</v>
      </c>
      <c r="E46" s="36" t="s">
        <v>12</v>
      </c>
      <c r="F46" s="36">
        <v>0</v>
      </c>
      <c r="G46" s="36" t="s">
        <v>12</v>
      </c>
      <c r="H46" s="36">
        <v>0</v>
      </c>
      <c r="I46" s="36" t="s">
        <v>12</v>
      </c>
      <c r="J46" s="36">
        <v>72</v>
      </c>
      <c r="K46" s="53" t="s">
        <v>12</v>
      </c>
      <c r="L46" s="53">
        <v>60000</v>
      </c>
    </row>
    <row r="47" spans="2:12" ht="27" customHeight="1" x14ac:dyDescent="0.25">
      <c r="B47" s="36" t="s">
        <v>31</v>
      </c>
      <c r="C47" s="36" t="s">
        <v>263</v>
      </c>
      <c r="D47" s="36">
        <v>17</v>
      </c>
      <c r="E47" s="36" t="s">
        <v>12</v>
      </c>
      <c r="F47" s="36">
        <v>0</v>
      </c>
      <c r="G47" s="36" t="s">
        <v>12</v>
      </c>
      <c r="H47" s="36" t="s">
        <v>7</v>
      </c>
      <c r="I47" s="36">
        <v>3</v>
      </c>
      <c r="J47" s="36">
        <v>12</v>
      </c>
      <c r="K47" s="53">
        <v>1000</v>
      </c>
      <c r="L47" s="53" t="s">
        <v>7</v>
      </c>
    </row>
    <row r="48" spans="2:12" ht="22.5" x14ac:dyDescent="0.25">
      <c r="B48" s="36" t="s">
        <v>62</v>
      </c>
      <c r="C48" s="36" t="s">
        <v>209</v>
      </c>
      <c r="D48" s="36">
        <v>1</v>
      </c>
      <c r="E48" s="36" t="s">
        <v>7</v>
      </c>
      <c r="F48" s="36">
        <v>0</v>
      </c>
      <c r="G48" s="36" t="s">
        <v>12</v>
      </c>
      <c r="H48" s="36">
        <v>0</v>
      </c>
      <c r="I48" s="36" t="s">
        <v>12</v>
      </c>
      <c r="J48" s="36" t="s">
        <v>12</v>
      </c>
      <c r="K48" s="53" t="s">
        <v>12</v>
      </c>
      <c r="L48" s="53" t="s">
        <v>12</v>
      </c>
    </row>
    <row r="49" spans="2:12" ht="22.5" x14ac:dyDescent="0.25">
      <c r="B49" s="36" t="s">
        <v>197</v>
      </c>
      <c r="C49" s="36" t="s">
        <v>198</v>
      </c>
      <c r="D49" s="36">
        <v>15</v>
      </c>
      <c r="E49" s="36" t="s">
        <v>7</v>
      </c>
      <c r="F49" s="36">
        <v>0</v>
      </c>
      <c r="G49" s="36" t="s">
        <v>12</v>
      </c>
      <c r="H49" s="36" t="s">
        <v>7</v>
      </c>
      <c r="I49" s="36" t="s">
        <v>7</v>
      </c>
      <c r="J49" s="36">
        <v>84</v>
      </c>
      <c r="K49" s="53">
        <v>500</v>
      </c>
      <c r="L49" s="53">
        <v>40000</v>
      </c>
    </row>
    <row r="50" spans="2:12" ht="22.5" customHeight="1" x14ac:dyDescent="0.25">
      <c r="B50" s="36" t="s">
        <v>197</v>
      </c>
      <c r="C50" s="36" t="s">
        <v>199</v>
      </c>
      <c r="D50" s="36">
        <v>15</v>
      </c>
      <c r="E50" s="36" t="s">
        <v>7</v>
      </c>
      <c r="F50" s="36">
        <v>0</v>
      </c>
      <c r="G50" s="36" t="s">
        <v>12</v>
      </c>
      <c r="H50" s="36" t="s">
        <v>184</v>
      </c>
      <c r="I50" s="36">
        <v>3</v>
      </c>
      <c r="J50" s="36">
        <v>36</v>
      </c>
      <c r="K50" s="53">
        <v>300</v>
      </c>
      <c r="L50" s="53">
        <v>3000</v>
      </c>
    </row>
    <row r="51" spans="2:12" ht="22.5" x14ac:dyDescent="0.25">
      <c r="B51" s="36" t="s">
        <v>197</v>
      </c>
      <c r="C51" s="36" t="s">
        <v>188</v>
      </c>
      <c r="D51" s="36">
        <v>15</v>
      </c>
      <c r="E51" s="36" t="s">
        <v>7</v>
      </c>
      <c r="F51" s="36">
        <v>0</v>
      </c>
      <c r="G51" s="36" t="s">
        <v>12</v>
      </c>
      <c r="H51" s="36" t="s">
        <v>7</v>
      </c>
      <c r="I51" s="36" t="s">
        <v>7</v>
      </c>
      <c r="J51" s="36">
        <v>84</v>
      </c>
      <c r="K51" s="53">
        <v>500</v>
      </c>
      <c r="L51" s="53">
        <v>75000</v>
      </c>
    </row>
    <row r="52" spans="2:12" ht="22.5" x14ac:dyDescent="0.25">
      <c r="B52" s="36" t="s">
        <v>200</v>
      </c>
      <c r="C52" s="36" t="s">
        <v>353</v>
      </c>
      <c r="D52" s="36">
        <v>17</v>
      </c>
      <c r="E52" s="55" t="s">
        <v>7</v>
      </c>
      <c r="F52" s="36" t="s">
        <v>7</v>
      </c>
      <c r="G52" s="36" t="s">
        <v>7</v>
      </c>
      <c r="H52" s="36">
        <v>0</v>
      </c>
      <c r="I52" s="36" t="s">
        <v>7</v>
      </c>
      <c r="J52" s="36">
        <v>96</v>
      </c>
      <c r="K52" s="53">
        <v>1000</v>
      </c>
      <c r="L52" s="53">
        <v>60000</v>
      </c>
    </row>
    <row r="53" spans="2:12" x14ac:dyDescent="0.25">
      <c r="B53" s="56" t="s">
        <v>161</v>
      </c>
      <c r="C53" s="57"/>
      <c r="D53" s="57"/>
      <c r="E53" s="57">
        <f>AVERAGE(E3:E52)</f>
        <v>6.2581395348837203</v>
      </c>
      <c r="F53" s="57">
        <f t="shared" ref="F53:G53" si="0">AVERAGE(F3:F52)</f>
        <v>0.5625</v>
      </c>
      <c r="G53" s="57">
        <f t="shared" si="0"/>
        <v>71.071428571428569</v>
      </c>
      <c r="H53" s="57"/>
      <c r="I53" s="57">
        <f>AVERAGE(I3:I52)</f>
        <v>9.5483870967741939</v>
      </c>
      <c r="J53" s="57">
        <f t="shared" ref="J53:L53" si="1">AVERAGE(J3:J52)</f>
        <v>76.938775510204081</v>
      </c>
      <c r="K53" s="58">
        <f t="shared" si="1"/>
        <v>3263.8888888888887</v>
      </c>
      <c r="L53" s="58">
        <f t="shared" si="1"/>
        <v>48355.555555555555</v>
      </c>
    </row>
    <row r="54" spans="2:12" ht="27.75" customHeight="1" x14ac:dyDescent="0.25">
      <c r="B54" s="159" t="s">
        <v>354</v>
      </c>
      <c r="C54" s="159"/>
      <c r="D54" s="159"/>
      <c r="E54" s="159"/>
      <c r="F54" s="159"/>
      <c r="G54" s="159"/>
      <c r="H54" s="159"/>
      <c r="I54" s="159"/>
      <c r="J54" s="159"/>
      <c r="K54" s="159"/>
      <c r="L54" s="159"/>
    </row>
    <row r="56" spans="2:12" ht="15" customHeight="1" x14ac:dyDescent="0.25">
      <c r="B56" s="161" t="s">
        <v>355</v>
      </c>
      <c r="C56" s="161"/>
      <c r="D56" s="161"/>
      <c r="E56" s="161"/>
      <c r="F56" s="161"/>
      <c r="G56" s="161"/>
      <c r="H56" s="161"/>
      <c r="I56" s="161"/>
      <c r="J56" s="161"/>
      <c r="K56" s="161"/>
      <c r="L56" s="161"/>
    </row>
    <row r="57" spans="2:12" ht="22.5" x14ac:dyDescent="0.25">
      <c r="B57" s="28" t="s">
        <v>0</v>
      </c>
      <c r="C57" s="28" t="s">
        <v>170</v>
      </c>
      <c r="D57" s="28" t="s">
        <v>171</v>
      </c>
      <c r="E57" s="28" t="s">
        <v>172</v>
      </c>
      <c r="F57" s="28" t="s">
        <v>173</v>
      </c>
      <c r="G57" s="28" t="s">
        <v>174</v>
      </c>
      <c r="H57" s="28" t="s">
        <v>341</v>
      </c>
      <c r="I57" s="28" t="s">
        <v>175</v>
      </c>
      <c r="J57" s="28" t="s">
        <v>176</v>
      </c>
      <c r="K57" s="28" t="s">
        <v>177</v>
      </c>
      <c r="L57" s="28" t="s">
        <v>178</v>
      </c>
    </row>
    <row r="58" spans="2:12" ht="33.75" x14ac:dyDescent="0.25">
      <c r="B58" s="36" t="s">
        <v>200</v>
      </c>
      <c r="C58" s="36" t="s">
        <v>201</v>
      </c>
      <c r="D58" s="36">
        <v>17</v>
      </c>
      <c r="E58" s="36">
        <v>5.9</v>
      </c>
      <c r="F58" s="36">
        <v>0</v>
      </c>
      <c r="G58" s="36" t="s">
        <v>12</v>
      </c>
      <c r="H58" s="36">
        <v>0</v>
      </c>
      <c r="I58" s="36">
        <v>3</v>
      </c>
      <c r="J58" s="36">
        <v>96</v>
      </c>
      <c r="K58" s="53">
        <v>150</v>
      </c>
      <c r="L58" s="53">
        <v>60000</v>
      </c>
    </row>
    <row r="59" spans="2:12" ht="22.5" x14ac:dyDescent="0.25">
      <c r="B59" s="36" t="s">
        <v>80</v>
      </c>
      <c r="C59" s="36" t="s">
        <v>207</v>
      </c>
      <c r="D59" s="36">
        <v>9</v>
      </c>
      <c r="E59" s="36">
        <v>6.5</v>
      </c>
      <c r="F59" s="36">
        <v>0</v>
      </c>
      <c r="G59" s="36" t="s">
        <v>12</v>
      </c>
      <c r="H59" s="36" t="s">
        <v>7</v>
      </c>
      <c r="I59" s="36">
        <v>12</v>
      </c>
      <c r="J59" s="36">
        <v>84</v>
      </c>
      <c r="K59" s="53">
        <v>500</v>
      </c>
      <c r="L59" s="53" t="s">
        <v>7</v>
      </c>
    </row>
    <row r="60" spans="2:12" ht="22.5" x14ac:dyDescent="0.25">
      <c r="B60" s="36" t="s">
        <v>88</v>
      </c>
      <c r="C60" s="36" t="s">
        <v>209</v>
      </c>
      <c r="D60" s="36" t="s">
        <v>192</v>
      </c>
      <c r="E60" s="36">
        <v>6.95</v>
      </c>
      <c r="F60" s="36">
        <v>0</v>
      </c>
      <c r="G60" s="36" t="s">
        <v>12</v>
      </c>
      <c r="H60" s="36" t="s">
        <v>7</v>
      </c>
      <c r="I60" s="36">
        <v>12</v>
      </c>
      <c r="J60" s="36">
        <v>60</v>
      </c>
      <c r="K60" s="53">
        <v>300</v>
      </c>
      <c r="L60" s="53">
        <v>24000</v>
      </c>
    </row>
    <row r="61" spans="2:12" x14ac:dyDescent="0.25">
      <c r="B61" s="36" t="s">
        <v>200</v>
      </c>
      <c r="C61" s="36" t="s">
        <v>202</v>
      </c>
      <c r="D61" s="36">
        <v>17</v>
      </c>
      <c r="E61" s="36">
        <v>7.5</v>
      </c>
      <c r="F61" s="36">
        <v>0</v>
      </c>
      <c r="G61" s="36" t="s">
        <v>12</v>
      </c>
      <c r="H61" s="36" t="s">
        <v>7</v>
      </c>
      <c r="I61" s="36">
        <v>3</v>
      </c>
      <c r="J61" s="36">
        <v>96</v>
      </c>
      <c r="K61" s="53">
        <v>150</v>
      </c>
      <c r="L61" s="53">
        <v>60000</v>
      </c>
    </row>
    <row r="62" spans="2:12" x14ac:dyDescent="0.25">
      <c r="B62" s="36" t="s">
        <v>193</v>
      </c>
      <c r="C62" s="36" t="s">
        <v>195</v>
      </c>
      <c r="D62" s="36" t="s">
        <v>192</v>
      </c>
      <c r="E62" s="36">
        <v>22.12</v>
      </c>
      <c r="F62" s="36">
        <v>0</v>
      </c>
      <c r="G62" s="36" t="s">
        <v>12</v>
      </c>
      <c r="H62" s="36">
        <v>0</v>
      </c>
      <c r="I62" s="36">
        <v>12</v>
      </c>
      <c r="J62" s="36">
        <v>42</v>
      </c>
      <c r="K62" s="53">
        <v>500</v>
      </c>
      <c r="L62" s="53">
        <v>4000</v>
      </c>
    </row>
    <row r="63" spans="2:12" ht="22.5" x14ac:dyDescent="0.25">
      <c r="B63" s="36" t="s">
        <v>197</v>
      </c>
      <c r="C63" s="36" t="s">
        <v>198</v>
      </c>
      <c r="D63" s="36">
        <v>15</v>
      </c>
      <c r="E63" s="36" t="s">
        <v>7</v>
      </c>
      <c r="F63" s="36">
        <v>0</v>
      </c>
      <c r="G63" s="36" t="s">
        <v>12</v>
      </c>
      <c r="H63" s="36" t="s">
        <v>7</v>
      </c>
      <c r="I63" s="36" t="s">
        <v>7</v>
      </c>
      <c r="J63" s="36">
        <v>84</v>
      </c>
      <c r="K63" s="53">
        <v>500</v>
      </c>
      <c r="L63" s="53">
        <v>40000</v>
      </c>
    </row>
    <row r="64" spans="2:12" ht="22.5" x14ac:dyDescent="0.25">
      <c r="B64" s="36" t="s">
        <v>197</v>
      </c>
      <c r="C64" s="36" t="s">
        <v>199</v>
      </c>
      <c r="D64" s="36">
        <v>15</v>
      </c>
      <c r="E64" s="36" t="s">
        <v>7</v>
      </c>
      <c r="F64" s="36">
        <v>0</v>
      </c>
      <c r="G64" s="36" t="s">
        <v>12</v>
      </c>
      <c r="H64" s="36" t="s">
        <v>184</v>
      </c>
      <c r="I64" s="36">
        <v>3</v>
      </c>
      <c r="J64" s="36">
        <v>36</v>
      </c>
      <c r="K64" s="53">
        <v>300</v>
      </c>
      <c r="L64" s="53">
        <v>3000</v>
      </c>
    </row>
    <row r="65" spans="2:12" ht="22.5" x14ac:dyDescent="0.25">
      <c r="B65" s="36" t="s">
        <v>197</v>
      </c>
      <c r="C65" s="36" t="s">
        <v>188</v>
      </c>
      <c r="D65" s="36">
        <v>15</v>
      </c>
      <c r="E65" s="36" t="s">
        <v>7</v>
      </c>
      <c r="F65" s="36">
        <v>0</v>
      </c>
      <c r="G65" s="36" t="s">
        <v>12</v>
      </c>
      <c r="H65" s="36" t="s">
        <v>7</v>
      </c>
      <c r="I65" s="36" t="s">
        <v>7</v>
      </c>
      <c r="J65" s="36">
        <v>84</v>
      </c>
      <c r="K65" s="53">
        <v>500</v>
      </c>
      <c r="L65" s="53">
        <v>75000</v>
      </c>
    </row>
    <row r="66" spans="2:12" x14ac:dyDescent="0.25">
      <c r="B66" s="56" t="s">
        <v>161</v>
      </c>
      <c r="C66" s="56"/>
      <c r="D66" s="56"/>
      <c r="E66" s="57">
        <f>AVERAGE(E58:E65)</f>
        <v>9.7940000000000005</v>
      </c>
      <c r="F66" s="57">
        <f t="shared" ref="F66:L66" si="2">AVERAGE(F58:F65)</f>
        <v>0</v>
      </c>
      <c r="G66" s="57"/>
      <c r="H66" s="57">
        <f t="shared" si="2"/>
        <v>0</v>
      </c>
      <c r="I66" s="57">
        <f t="shared" si="2"/>
        <v>7.5</v>
      </c>
      <c r="J66" s="57">
        <f t="shared" si="2"/>
        <v>72.75</v>
      </c>
      <c r="K66" s="58">
        <f t="shared" si="2"/>
        <v>362.5</v>
      </c>
      <c r="L66" s="58">
        <f t="shared" si="2"/>
        <v>38000</v>
      </c>
    </row>
    <row r="67" spans="2:12" ht="30.75" customHeight="1" x14ac:dyDescent="0.25">
      <c r="B67" s="159" t="s">
        <v>354</v>
      </c>
      <c r="C67" s="159"/>
      <c r="D67" s="159"/>
      <c r="E67" s="159"/>
      <c r="F67" s="159"/>
      <c r="G67" s="159"/>
      <c r="H67" s="159"/>
      <c r="I67" s="159"/>
      <c r="J67" s="159"/>
      <c r="K67" s="159"/>
      <c r="L67" s="159"/>
    </row>
    <row r="69" spans="2:12" ht="15" customHeight="1" x14ac:dyDescent="0.25">
      <c r="B69" s="161" t="s">
        <v>356</v>
      </c>
      <c r="C69" s="161"/>
      <c r="D69" s="161"/>
      <c r="E69" s="161"/>
      <c r="F69" s="161"/>
      <c r="G69" s="161"/>
      <c r="H69" s="161"/>
      <c r="I69" s="161"/>
      <c r="J69" s="161"/>
      <c r="K69" s="161"/>
      <c r="L69" s="161"/>
    </row>
    <row r="70" spans="2:12" ht="22.5" x14ac:dyDescent="0.25">
      <c r="B70" s="28" t="s">
        <v>0</v>
      </c>
      <c r="C70" s="28" t="s">
        <v>170</v>
      </c>
      <c r="D70" s="28" t="s">
        <v>171</v>
      </c>
      <c r="E70" s="28" t="s">
        <v>172</v>
      </c>
      <c r="F70" s="28" t="s">
        <v>173</v>
      </c>
      <c r="G70" s="28" t="s">
        <v>174</v>
      </c>
      <c r="H70" s="28" t="s">
        <v>341</v>
      </c>
      <c r="I70" s="28" t="s">
        <v>175</v>
      </c>
      <c r="J70" s="28" t="s">
        <v>176</v>
      </c>
      <c r="K70" s="28" t="s">
        <v>177</v>
      </c>
      <c r="L70" s="28" t="s">
        <v>178</v>
      </c>
    </row>
    <row r="71" spans="2:12" ht="33.75" x14ac:dyDescent="0.25">
      <c r="B71" s="36" t="s">
        <v>200</v>
      </c>
      <c r="C71" s="36" t="s">
        <v>201</v>
      </c>
      <c r="D71" s="36">
        <v>17</v>
      </c>
      <c r="E71" s="36">
        <v>5.9</v>
      </c>
      <c r="F71" s="36">
        <v>0</v>
      </c>
      <c r="G71" s="36" t="s">
        <v>12</v>
      </c>
      <c r="H71" s="36">
        <v>0</v>
      </c>
      <c r="I71" s="36">
        <v>3</v>
      </c>
      <c r="J71" s="36">
        <v>96</v>
      </c>
      <c r="K71" s="53">
        <v>150</v>
      </c>
      <c r="L71" s="53">
        <v>60000</v>
      </c>
    </row>
    <row r="72" spans="2:12" x14ac:dyDescent="0.25">
      <c r="B72" s="36" t="s">
        <v>200</v>
      </c>
      <c r="C72" s="36" t="s">
        <v>202</v>
      </c>
      <c r="D72" s="36">
        <v>17</v>
      </c>
      <c r="E72" s="36">
        <v>7.5</v>
      </c>
      <c r="F72" s="36">
        <v>0</v>
      </c>
      <c r="G72" s="36" t="s">
        <v>12</v>
      </c>
      <c r="H72" s="36" t="s">
        <v>7</v>
      </c>
      <c r="I72" s="36">
        <v>3</v>
      </c>
      <c r="J72" s="36">
        <v>96</v>
      </c>
      <c r="K72" s="53">
        <v>150</v>
      </c>
      <c r="L72" s="53">
        <v>60000</v>
      </c>
    </row>
    <row r="73" spans="2:12" ht="22.5" x14ac:dyDescent="0.25">
      <c r="B73" s="36" t="s">
        <v>197</v>
      </c>
      <c r="C73" s="36" t="s">
        <v>199</v>
      </c>
      <c r="D73" s="36">
        <v>15</v>
      </c>
      <c r="E73" s="36" t="s">
        <v>7</v>
      </c>
      <c r="F73" s="36">
        <v>0</v>
      </c>
      <c r="G73" s="36" t="s">
        <v>12</v>
      </c>
      <c r="H73" s="36" t="s">
        <v>184</v>
      </c>
      <c r="I73" s="36">
        <v>3</v>
      </c>
      <c r="J73" s="36">
        <v>36</v>
      </c>
      <c r="K73" s="53">
        <v>300</v>
      </c>
      <c r="L73" s="53">
        <v>3000</v>
      </c>
    </row>
    <row r="74" spans="2:12" x14ac:dyDescent="0.25">
      <c r="B74" s="56" t="s">
        <v>161</v>
      </c>
      <c r="C74" s="56"/>
      <c r="D74" s="56"/>
      <c r="E74" s="57">
        <f>AVERAGE(E71:E73)</f>
        <v>6.7</v>
      </c>
      <c r="F74" s="57">
        <f t="shared" ref="F74:L74" si="3">AVERAGE(F71:F73)</f>
        <v>0</v>
      </c>
      <c r="G74" s="57"/>
      <c r="H74" s="57">
        <f t="shared" si="3"/>
        <v>0</v>
      </c>
      <c r="I74" s="57">
        <f t="shared" si="3"/>
        <v>3</v>
      </c>
      <c r="J74" s="57">
        <f t="shared" si="3"/>
        <v>76</v>
      </c>
      <c r="K74" s="57">
        <f t="shared" si="3"/>
        <v>200</v>
      </c>
      <c r="L74" s="58">
        <f t="shared" si="3"/>
        <v>41000</v>
      </c>
    </row>
    <row r="75" spans="2:12" ht="28.5" customHeight="1" x14ac:dyDescent="0.25">
      <c r="B75" s="159" t="s">
        <v>354</v>
      </c>
      <c r="C75" s="159"/>
      <c r="D75" s="159"/>
      <c r="E75" s="159"/>
      <c r="F75" s="159"/>
      <c r="G75" s="159"/>
      <c r="H75" s="159"/>
      <c r="I75" s="159"/>
      <c r="J75" s="159"/>
      <c r="K75" s="159"/>
      <c r="L75" s="159"/>
    </row>
    <row r="76" spans="2:12" ht="26.25" customHeight="1" x14ac:dyDescent="0.25"/>
    <row r="81" ht="30" customHeight="1" x14ac:dyDescent="0.25"/>
    <row r="85" ht="27" customHeight="1" x14ac:dyDescent="0.25"/>
  </sheetData>
  <mergeCells count="6">
    <mergeCell ref="B75:L75"/>
    <mergeCell ref="B1:L1"/>
    <mergeCell ref="B54:L54"/>
    <mergeCell ref="B56:L56"/>
    <mergeCell ref="B67:L67"/>
    <mergeCell ref="B69:L69"/>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30"/>
  <sheetViews>
    <sheetView zoomScale="90" zoomScaleNormal="90" zoomScalePageLayoutView="90" workbookViewId="0"/>
  </sheetViews>
  <sheetFormatPr baseColWidth="10" defaultColWidth="8.85546875" defaultRowHeight="15" x14ac:dyDescent="0.25"/>
  <cols>
    <col min="2" max="2" width="27.7109375" style="59" bestFit="1" customWidth="1"/>
    <col min="3" max="3" width="36.28515625" style="59" bestFit="1" customWidth="1"/>
    <col min="4" max="4" width="16.140625" style="59" customWidth="1"/>
    <col min="5" max="5" width="12.85546875" style="59" customWidth="1"/>
    <col min="6" max="6" width="9.140625" style="59" customWidth="1"/>
    <col min="7" max="11" width="8.85546875" style="59"/>
    <col min="12" max="12" width="11.7109375" style="59" bestFit="1" customWidth="1"/>
    <col min="13" max="13" width="8.7109375" style="60" customWidth="1"/>
    <col min="14" max="14" width="223.7109375" style="61" customWidth="1"/>
  </cols>
  <sheetData>
    <row r="2" spans="2:14" ht="24" customHeight="1" thickBot="1" x14ac:dyDescent="0.3">
      <c r="B2" s="163" t="s">
        <v>211</v>
      </c>
      <c r="C2" s="164"/>
      <c r="D2" s="164"/>
      <c r="E2" s="164"/>
      <c r="F2" s="164"/>
      <c r="G2" s="164"/>
      <c r="H2" s="164"/>
      <c r="I2" s="164"/>
      <c r="J2" s="164"/>
      <c r="K2" s="164"/>
      <c r="L2" s="164"/>
      <c r="M2" s="164"/>
      <c r="N2" s="31"/>
    </row>
    <row r="3" spans="2:14" ht="15" customHeight="1" thickBot="1" x14ac:dyDescent="0.3">
      <c r="B3" s="162" t="s">
        <v>0</v>
      </c>
      <c r="C3" s="162" t="s">
        <v>1</v>
      </c>
      <c r="D3" s="165" t="s">
        <v>27</v>
      </c>
      <c r="E3" s="166"/>
      <c r="F3" s="167" t="s">
        <v>26</v>
      </c>
      <c r="G3" s="168"/>
      <c r="H3" s="168"/>
      <c r="I3" s="168"/>
      <c r="J3" s="168"/>
      <c r="K3" s="168"/>
      <c r="L3" s="162" t="s">
        <v>265</v>
      </c>
      <c r="M3" s="162" t="s">
        <v>6</v>
      </c>
      <c r="N3" s="162" t="s">
        <v>266</v>
      </c>
    </row>
    <row r="4" spans="2:14" ht="75" customHeight="1" x14ac:dyDescent="0.25">
      <c r="B4" s="162"/>
      <c r="C4" s="162"/>
      <c r="D4" s="32" t="s">
        <v>14</v>
      </c>
      <c r="E4" s="33" t="s">
        <v>15</v>
      </c>
      <c r="F4" s="34" t="s">
        <v>3</v>
      </c>
      <c r="G4" s="35" t="s">
        <v>9</v>
      </c>
      <c r="H4" s="34" t="s">
        <v>4</v>
      </c>
      <c r="I4" s="35" t="s">
        <v>10</v>
      </c>
      <c r="J4" s="34" t="s">
        <v>5</v>
      </c>
      <c r="K4" s="35" t="s">
        <v>11</v>
      </c>
      <c r="L4" s="169"/>
      <c r="M4" s="162"/>
      <c r="N4" s="162"/>
    </row>
    <row r="5" spans="2:14" x14ac:dyDescent="0.25">
      <c r="B5" s="62" t="s">
        <v>267</v>
      </c>
      <c r="C5" s="63" t="s">
        <v>357</v>
      </c>
      <c r="D5" s="63">
        <v>0</v>
      </c>
      <c r="E5" s="63">
        <v>0</v>
      </c>
      <c r="F5" s="63">
        <v>0</v>
      </c>
      <c r="G5" s="64">
        <v>3</v>
      </c>
      <c r="H5" s="63">
        <v>0</v>
      </c>
      <c r="I5" s="63">
        <v>3</v>
      </c>
      <c r="J5" s="63">
        <v>19.8</v>
      </c>
      <c r="K5" s="63" t="s">
        <v>7</v>
      </c>
      <c r="L5" s="63">
        <v>0</v>
      </c>
      <c r="M5" s="63">
        <v>5</v>
      </c>
      <c r="N5" s="65" t="s">
        <v>358</v>
      </c>
    </row>
    <row r="6" spans="2:14" x14ac:dyDescent="0.25">
      <c r="B6" s="66" t="s">
        <v>16</v>
      </c>
      <c r="C6" s="66" t="s">
        <v>18</v>
      </c>
      <c r="D6" s="66" t="s">
        <v>7</v>
      </c>
      <c r="E6" s="66" t="s">
        <v>7</v>
      </c>
      <c r="F6" s="66">
        <v>0</v>
      </c>
      <c r="G6" s="66">
        <v>9</v>
      </c>
      <c r="H6" s="67" t="s">
        <v>12</v>
      </c>
      <c r="I6" s="67" t="s">
        <v>12</v>
      </c>
      <c r="J6" s="67" t="s">
        <v>12</v>
      </c>
      <c r="K6" s="67" t="s">
        <v>12</v>
      </c>
      <c r="L6" s="66">
        <v>0</v>
      </c>
      <c r="M6" s="66">
        <v>0</v>
      </c>
      <c r="N6" s="68"/>
    </row>
    <row r="7" spans="2:14" x14ac:dyDescent="0.25">
      <c r="B7" s="63" t="s">
        <v>191</v>
      </c>
      <c r="C7" s="63" t="s">
        <v>359</v>
      </c>
      <c r="D7" s="63">
        <v>0</v>
      </c>
      <c r="E7" s="63">
        <v>0</v>
      </c>
      <c r="F7" s="63">
        <v>0</v>
      </c>
      <c r="G7" s="69">
        <v>0.02</v>
      </c>
      <c r="H7" s="63">
        <v>0</v>
      </c>
      <c r="I7" s="69">
        <v>0.03</v>
      </c>
      <c r="J7" s="63">
        <v>20.28</v>
      </c>
      <c r="K7" s="63" t="s">
        <v>7</v>
      </c>
      <c r="L7" s="63">
        <v>0</v>
      </c>
      <c r="M7" s="63">
        <v>5</v>
      </c>
      <c r="N7" s="65" t="s">
        <v>360</v>
      </c>
    </row>
    <row r="8" spans="2:14" x14ac:dyDescent="0.25">
      <c r="B8" s="62" t="s">
        <v>267</v>
      </c>
      <c r="C8" s="62" t="s">
        <v>361</v>
      </c>
      <c r="D8" s="62">
        <v>0</v>
      </c>
      <c r="E8" s="62">
        <v>0</v>
      </c>
      <c r="F8" s="62">
        <v>0</v>
      </c>
      <c r="G8" s="62" t="s">
        <v>7</v>
      </c>
      <c r="H8" s="63">
        <v>14.95</v>
      </c>
      <c r="I8" s="62" t="s">
        <v>7</v>
      </c>
      <c r="J8" s="62" t="s">
        <v>7</v>
      </c>
      <c r="K8" s="62" t="s">
        <v>7</v>
      </c>
      <c r="L8" s="62" t="s">
        <v>7</v>
      </c>
      <c r="M8" s="62" t="s">
        <v>7</v>
      </c>
      <c r="N8" s="65"/>
    </row>
    <row r="9" spans="2:14" ht="36" x14ac:dyDescent="0.25">
      <c r="B9" s="63" t="s">
        <v>267</v>
      </c>
      <c r="C9" s="63" t="s">
        <v>362</v>
      </c>
      <c r="D9" s="63">
        <v>0</v>
      </c>
      <c r="E9" s="63">
        <v>0</v>
      </c>
      <c r="F9" s="63">
        <v>0</v>
      </c>
      <c r="G9" s="63" t="s">
        <v>7</v>
      </c>
      <c r="H9" s="63">
        <v>9.9499999999999993</v>
      </c>
      <c r="I9" s="63" t="s">
        <v>7</v>
      </c>
      <c r="J9" s="63" t="s">
        <v>12</v>
      </c>
      <c r="K9" s="63" t="s">
        <v>12</v>
      </c>
      <c r="L9" s="63">
        <v>0</v>
      </c>
      <c r="M9" s="63" t="s">
        <v>7</v>
      </c>
      <c r="N9" s="65" t="s">
        <v>363</v>
      </c>
    </row>
    <row r="10" spans="2:14" x14ac:dyDescent="0.25">
      <c r="B10" s="63" t="s">
        <v>267</v>
      </c>
      <c r="C10" s="63" t="s">
        <v>364</v>
      </c>
      <c r="D10" s="63">
        <v>0</v>
      </c>
      <c r="E10" s="63">
        <v>0</v>
      </c>
      <c r="F10" s="63">
        <v>0</v>
      </c>
      <c r="G10" s="64">
        <v>3</v>
      </c>
      <c r="H10" s="63">
        <v>14.95</v>
      </c>
      <c r="I10" s="63" t="s">
        <v>7</v>
      </c>
      <c r="J10" s="63">
        <v>14.95</v>
      </c>
      <c r="K10" s="63" t="s">
        <v>7</v>
      </c>
      <c r="L10" s="63">
        <v>0</v>
      </c>
      <c r="M10" s="63" t="s">
        <v>7</v>
      </c>
      <c r="N10" s="65"/>
    </row>
    <row r="11" spans="2:14" x14ac:dyDescent="0.25">
      <c r="B11" s="63" t="s">
        <v>267</v>
      </c>
      <c r="C11" s="63" t="s">
        <v>365</v>
      </c>
      <c r="D11" s="63">
        <v>0</v>
      </c>
      <c r="E11" s="63">
        <v>0</v>
      </c>
      <c r="F11" s="63">
        <v>0</v>
      </c>
      <c r="G11" s="64">
        <v>3</v>
      </c>
      <c r="H11" s="63">
        <v>14.95</v>
      </c>
      <c r="I11" s="63" t="s">
        <v>7</v>
      </c>
      <c r="J11" s="63">
        <v>17.95</v>
      </c>
      <c r="K11" s="63" t="s">
        <v>7</v>
      </c>
      <c r="L11" s="63">
        <v>0</v>
      </c>
      <c r="M11" s="63"/>
      <c r="N11" s="65" t="s">
        <v>366</v>
      </c>
    </row>
    <row r="12" spans="2:14" x14ac:dyDescent="0.25">
      <c r="B12" s="63" t="s">
        <v>267</v>
      </c>
      <c r="C12" s="62" t="s">
        <v>367</v>
      </c>
      <c r="D12" s="63">
        <v>0</v>
      </c>
      <c r="E12" s="63">
        <v>0</v>
      </c>
      <c r="F12" s="63">
        <v>0</v>
      </c>
      <c r="G12" s="64">
        <v>0</v>
      </c>
      <c r="H12" s="63">
        <v>14.95</v>
      </c>
      <c r="I12" s="62" t="s">
        <v>7</v>
      </c>
      <c r="J12" s="63">
        <v>14.95</v>
      </c>
      <c r="K12" s="63" t="s">
        <v>7</v>
      </c>
      <c r="L12" s="63">
        <v>0</v>
      </c>
      <c r="M12" s="63">
        <v>0</v>
      </c>
      <c r="N12" s="65" t="s">
        <v>368</v>
      </c>
    </row>
    <row r="13" spans="2:14" ht="24" x14ac:dyDescent="0.25">
      <c r="B13" s="66" t="s">
        <v>28</v>
      </c>
      <c r="C13" s="66" t="s">
        <v>18</v>
      </c>
      <c r="D13" s="66" t="s">
        <v>7</v>
      </c>
      <c r="E13" s="66" t="s">
        <v>7</v>
      </c>
      <c r="F13" s="66">
        <v>0</v>
      </c>
      <c r="G13" s="66">
        <v>12</v>
      </c>
      <c r="H13" s="66" t="s">
        <v>12</v>
      </c>
      <c r="I13" s="66" t="s">
        <v>12</v>
      </c>
      <c r="J13" s="66" t="s">
        <v>12</v>
      </c>
      <c r="K13" s="66" t="s">
        <v>12</v>
      </c>
      <c r="L13" s="66">
        <v>0</v>
      </c>
      <c r="M13" s="66" t="s">
        <v>7</v>
      </c>
      <c r="N13" s="68" t="s">
        <v>369</v>
      </c>
    </row>
    <row r="14" spans="2:14" x14ac:dyDescent="0.25">
      <c r="B14" s="66" t="s">
        <v>82</v>
      </c>
      <c r="C14" s="66" t="s">
        <v>85</v>
      </c>
      <c r="D14" s="66" t="s">
        <v>12</v>
      </c>
      <c r="E14" s="66" t="s">
        <v>12</v>
      </c>
      <c r="F14" s="66">
        <v>0</v>
      </c>
      <c r="G14" s="66">
        <v>7</v>
      </c>
      <c r="H14" s="66" t="s">
        <v>12</v>
      </c>
      <c r="I14" s="66" t="s">
        <v>12</v>
      </c>
      <c r="J14" s="66" t="s">
        <v>12</v>
      </c>
      <c r="K14" s="66" t="s">
        <v>12</v>
      </c>
      <c r="L14" s="66">
        <v>0</v>
      </c>
      <c r="M14" s="66" t="s">
        <v>7</v>
      </c>
      <c r="N14" s="68" t="s">
        <v>86</v>
      </c>
    </row>
    <row r="15" spans="2:14" x14ac:dyDescent="0.25">
      <c r="B15" s="62" t="s">
        <v>267</v>
      </c>
      <c r="C15" s="62" t="s">
        <v>370</v>
      </c>
      <c r="D15" s="62">
        <v>0</v>
      </c>
      <c r="E15" s="62">
        <v>0</v>
      </c>
      <c r="F15" s="62">
        <v>0</v>
      </c>
      <c r="G15" s="62" t="s">
        <v>7</v>
      </c>
      <c r="H15" s="62" t="s">
        <v>7</v>
      </c>
      <c r="I15" s="62" t="s">
        <v>7</v>
      </c>
      <c r="J15" s="62" t="s">
        <v>7</v>
      </c>
      <c r="K15" s="62" t="s">
        <v>7</v>
      </c>
      <c r="L15" s="62" t="s">
        <v>7</v>
      </c>
      <c r="M15" s="62">
        <v>3</v>
      </c>
      <c r="N15" s="65" t="s">
        <v>371</v>
      </c>
    </row>
    <row r="16" spans="2:14" x14ac:dyDescent="0.25">
      <c r="B16" s="66" t="s">
        <v>88</v>
      </c>
      <c r="C16" s="66" t="s">
        <v>372</v>
      </c>
      <c r="D16" s="66" t="s">
        <v>7</v>
      </c>
      <c r="E16" s="66" t="s">
        <v>7</v>
      </c>
      <c r="F16" s="66">
        <v>11.39</v>
      </c>
      <c r="G16" s="66" t="s">
        <v>12</v>
      </c>
      <c r="H16" s="66">
        <v>11.39</v>
      </c>
      <c r="I16" s="66" t="s">
        <v>12</v>
      </c>
      <c r="J16" s="66">
        <v>11.39</v>
      </c>
      <c r="K16" s="66" t="s">
        <v>12</v>
      </c>
      <c r="L16" s="66">
        <v>59</v>
      </c>
      <c r="M16" s="66" t="s">
        <v>7</v>
      </c>
      <c r="N16" s="68" t="s">
        <v>373</v>
      </c>
    </row>
    <row r="17" spans="2:14" x14ac:dyDescent="0.25">
      <c r="B17" s="66" t="s">
        <v>88</v>
      </c>
      <c r="C17" s="66" t="s">
        <v>374</v>
      </c>
      <c r="D17" s="66" t="s">
        <v>7</v>
      </c>
      <c r="E17" s="66" t="s">
        <v>7</v>
      </c>
      <c r="F17" s="66">
        <v>11.39</v>
      </c>
      <c r="G17" s="66" t="s">
        <v>12</v>
      </c>
      <c r="H17" s="66">
        <v>11.39</v>
      </c>
      <c r="I17" s="66" t="s">
        <v>12</v>
      </c>
      <c r="J17" s="66">
        <v>11.39</v>
      </c>
      <c r="K17" s="66" t="s">
        <v>12</v>
      </c>
      <c r="L17" s="66">
        <v>135</v>
      </c>
      <c r="M17" s="66" t="s">
        <v>7</v>
      </c>
      <c r="N17" s="68" t="s">
        <v>375</v>
      </c>
    </row>
    <row r="18" spans="2:14" x14ac:dyDescent="0.25">
      <c r="B18" s="66" t="s">
        <v>91</v>
      </c>
      <c r="C18" s="66" t="s">
        <v>92</v>
      </c>
      <c r="D18" s="66">
        <v>0</v>
      </c>
      <c r="E18" s="66">
        <v>0</v>
      </c>
      <c r="F18" s="66">
        <v>12</v>
      </c>
      <c r="G18" s="66" t="s">
        <v>12</v>
      </c>
      <c r="H18" s="66">
        <v>12</v>
      </c>
      <c r="I18" s="66" t="s">
        <v>12</v>
      </c>
      <c r="J18" s="66">
        <v>12</v>
      </c>
      <c r="K18" s="66" t="s">
        <v>12</v>
      </c>
      <c r="L18" s="66">
        <v>34</v>
      </c>
      <c r="M18" s="66" t="s">
        <v>7</v>
      </c>
      <c r="N18" s="68" t="s">
        <v>270</v>
      </c>
    </row>
    <row r="19" spans="2:14" ht="24" x14ac:dyDescent="0.25">
      <c r="B19" s="66" t="s">
        <v>41</v>
      </c>
      <c r="C19" s="66" t="s">
        <v>45</v>
      </c>
      <c r="D19" s="66" t="s">
        <v>7</v>
      </c>
      <c r="E19" s="66" t="s">
        <v>7</v>
      </c>
      <c r="F19" s="66">
        <v>12</v>
      </c>
      <c r="G19" s="66" t="s">
        <v>12</v>
      </c>
      <c r="H19" s="66">
        <v>12</v>
      </c>
      <c r="I19" s="66" t="s">
        <v>12</v>
      </c>
      <c r="J19" s="66">
        <v>12</v>
      </c>
      <c r="K19" s="66" t="s">
        <v>12</v>
      </c>
      <c r="L19" s="66">
        <v>0</v>
      </c>
      <c r="M19" s="66" t="s">
        <v>7</v>
      </c>
      <c r="N19" s="68" t="s">
        <v>376</v>
      </c>
    </row>
    <row r="20" spans="2:14" x14ac:dyDescent="0.25">
      <c r="B20" s="67" t="s">
        <v>41</v>
      </c>
      <c r="C20" s="66" t="s">
        <v>46</v>
      </c>
      <c r="D20" s="66" t="s">
        <v>7</v>
      </c>
      <c r="E20" s="66" t="s">
        <v>7</v>
      </c>
      <c r="F20" s="66">
        <v>12</v>
      </c>
      <c r="G20" s="66" t="s">
        <v>12</v>
      </c>
      <c r="H20" s="66">
        <v>12</v>
      </c>
      <c r="I20" s="66" t="s">
        <v>12</v>
      </c>
      <c r="J20" s="66">
        <v>12</v>
      </c>
      <c r="K20" s="66" t="s">
        <v>12</v>
      </c>
      <c r="L20" s="66">
        <f>(25*3)</f>
        <v>75</v>
      </c>
      <c r="M20" s="66" t="s">
        <v>7</v>
      </c>
      <c r="N20" s="68" t="s">
        <v>377</v>
      </c>
    </row>
    <row r="21" spans="2:14" x14ac:dyDescent="0.25">
      <c r="B21" s="67" t="s">
        <v>43</v>
      </c>
      <c r="C21" s="66" t="s">
        <v>45</v>
      </c>
      <c r="D21" s="66" t="s">
        <v>7</v>
      </c>
      <c r="E21" s="66" t="s">
        <v>7</v>
      </c>
      <c r="F21" s="66">
        <v>12</v>
      </c>
      <c r="G21" s="66" t="s">
        <v>12</v>
      </c>
      <c r="H21" s="66">
        <v>12</v>
      </c>
      <c r="I21" s="66" t="s">
        <v>12</v>
      </c>
      <c r="J21" s="66">
        <v>12</v>
      </c>
      <c r="K21" s="66" t="s">
        <v>12</v>
      </c>
      <c r="L21" s="66">
        <v>0</v>
      </c>
      <c r="M21" s="66" t="s">
        <v>7</v>
      </c>
      <c r="N21" s="68" t="s">
        <v>377</v>
      </c>
    </row>
    <row r="22" spans="2:14" x14ac:dyDescent="0.25">
      <c r="B22" s="66" t="s">
        <v>43</v>
      </c>
      <c r="C22" s="66" t="s">
        <v>46</v>
      </c>
      <c r="D22" s="66" t="s">
        <v>7</v>
      </c>
      <c r="E22" s="66" t="s">
        <v>7</v>
      </c>
      <c r="F22" s="66">
        <v>12</v>
      </c>
      <c r="G22" s="66" t="s">
        <v>12</v>
      </c>
      <c r="H22" s="66">
        <v>12</v>
      </c>
      <c r="I22" s="66" t="s">
        <v>12</v>
      </c>
      <c r="J22" s="66">
        <v>12</v>
      </c>
      <c r="K22" s="66" t="s">
        <v>12</v>
      </c>
      <c r="L22" s="66">
        <v>75</v>
      </c>
      <c r="M22" s="66" t="s">
        <v>7</v>
      </c>
      <c r="N22" s="68" t="s">
        <v>377</v>
      </c>
    </row>
    <row r="23" spans="2:14" x14ac:dyDescent="0.25">
      <c r="B23" s="63" t="s">
        <v>23</v>
      </c>
      <c r="C23" s="63" t="s">
        <v>378</v>
      </c>
      <c r="D23" s="63" t="s">
        <v>12</v>
      </c>
      <c r="E23" s="63" t="s">
        <v>12</v>
      </c>
      <c r="F23" s="63">
        <v>12</v>
      </c>
      <c r="G23" s="63" t="s">
        <v>12</v>
      </c>
      <c r="H23" s="63">
        <v>12</v>
      </c>
      <c r="I23" s="63" t="s">
        <v>12</v>
      </c>
      <c r="J23" s="63">
        <v>12</v>
      </c>
      <c r="K23" s="63" t="s">
        <v>12</v>
      </c>
      <c r="L23" s="63">
        <v>25</v>
      </c>
      <c r="M23" s="62">
        <v>2</v>
      </c>
      <c r="N23" s="65" t="s">
        <v>379</v>
      </c>
    </row>
    <row r="24" spans="2:14" x14ac:dyDescent="0.25">
      <c r="B24" s="67" t="s">
        <v>2</v>
      </c>
      <c r="C24" s="66" t="s">
        <v>271</v>
      </c>
      <c r="D24" s="66">
        <v>0</v>
      </c>
      <c r="E24" s="66">
        <v>0</v>
      </c>
      <c r="F24" s="66">
        <v>12.85</v>
      </c>
      <c r="G24" s="70">
        <v>0.01</v>
      </c>
      <c r="H24" s="66">
        <v>12.85</v>
      </c>
      <c r="I24" s="70">
        <v>0.04</v>
      </c>
      <c r="J24" s="66">
        <v>12.85</v>
      </c>
      <c r="K24" s="67" t="s">
        <v>12</v>
      </c>
      <c r="L24" s="66">
        <v>39</v>
      </c>
      <c r="M24" s="66">
        <v>0</v>
      </c>
      <c r="N24" s="68" t="s">
        <v>272</v>
      </c>
    </row>
    <row r="25" spans="2:14" x14ac:dyDescent="0.25">
      <c r="B25" s="66" t="s">
        <v>78</v>
      </c>
      <c r="C25" s="66" t="s">
        <v>79</v>
      </c>
      <c r="D25" s="66">
        <v>0</v>
      </c>
      <c r="E25" s="66">
        <v>0</v>
      </c>
      <c r="F25" s="66">
        <v>14.06</v>
      </c>
      <c r="G25" s="66" t="s">
        <v>12</v>
      </c>
      <c r="H25" s="66">
        <v>14.06</v>
      </c>
      <c r="I25" s="66" t="s">
        <v>12</v>
      </c>
      <c r="J25" s="66">
        <v>20.05</v>
      </c>
      <c r="K25" s="66" t="s">
        <v>12</v>
      </c>
      <c r="L25" s="66">
        <v>0</v>
      </c>
      <c r="M25" s="66">
        <v>0</v>
      </c>
      <c r="N25" s="68" t="s">
        <v>273</v>
      </c>
    </row>
    <row r="26" spans="2:14" x14ac:dyDescent="0.25">
      <c r="B26" s="66" t="s">
        <v>23</v>
      </c>
      <c r="C26" s="66" t="s">
        <v>25</v>
      </c>
      <c r="D26" s="66" t="s">
        <v>12</v>
      </c>
      <c r="E26" s="66" t="s">
        <v>12</v>
      </c>
      <c r="F26" s="66">
        <v>15</v>
      </c>
      <c r="G26" s="66" t="s">
        <v>12</v>
      </c>
      <c r="H26" s="66">
        <v>15</v>
      </c>
      <c r="I26" s="66" t="s">
        <v>12</v>
      </c>
      <c r="J26" s="66">
        <v>15</v>
      </c>
      <c r="K26" s="66" t="s">
        <v>12</v>
      </c>
      <c r="L26" s="66">
        <v>20</v>
      </c>
      <c r="M26" s="66">
        <v>5</v>
      </c>
      <c r="N26" s="68"/>
    </row>
    <row r="27" spans="2:14" ht="24" x14ac:dyDescent="0.25">
      <c r="B27" s="66" t="s">
        <v>31</v>
      </c>
      <c r="C27" s="66" t="s">
        <v>274</v>
      </c>
      <c r="D27" s="66" t="s">
        <v>7</v>
      </c>
      <c r="E27" s="66" t="s">
        <v>7</v>
      </c>
      <c r="F27" s="66">
        <v>16.68</v>
      </c>
      <c r="G27" s="66" t="s">
        <v>7</v>
      </c>
      <c r="H27" s="66">
        <v>16.68</v>
      </c>
      <c r="I27" s="66" t="s">
        <v>7</v>
      </c>
      <c r="J27" s="66">
        <v>16.68</v>
      </c>
      <c r="K27" s="66" t="s">
        <v>7</v>
      </c>
      <c r="L27" s="66">
        <v>25</v>
      </c>
      <c r="M27" s="66" t="s">
        <v>7</v>
      </c>
      <c r="N27" s="68" t="s">
        <v>380</v>
      </c>
    </row>
    <row r="28" spans="2:14" x14ac:dyDescent="0.25">
      <c r="B28" s="66" t="s">
        <v>23</v>
      </c>
      <c r="C28" s="66" t="s">
        <v>24</v>
      </c>
      <c r="D28" s="66">
        <v>0</v>
      </c>
      <c r="E28" s="66">
        <v>0</v>
      </c>
      <c r="F28" s="66">
        <v>17.52</v>
      </c>
      <c r="G28" s="66" t="s">
        <v>12</v>
      </c>
      <c r="H28" s="66">
        <v>17.52</v>
      </c>
      <c r="I28" s="66" t="s">
        <v>12</v>
      </c>
      <c r="J28" s="66">
        <v>17.52</v>
      </c>
      <c r="K28" s="66" t="s">
        <v>12</v>
      </c>
      <c r="L28" s="66">
        <v>43</v>
      </c>
      <c r="M28" s="66">
        <v>0</v>
      </c>
      <c r="N28" s="68" t="s">
        <v>275</v>
      </c>
    </row>
    <row r="29" spans="2:14" x14ac:dyDescent="0.25">
      <c r="B29" s="66" t="s">
        <v>23</v>
      </c>
      <c r="C29" s="66" t="s">
        <v>381</v>
      </c>
      <c r="D29" s="66">
        <v>0</v>
      </c>
      <c r="E29" s="66">
        <v>0</v>
      </c>
      <c r="F29" s="66">
        <v>17.52</v>
      </c>
      <c r="G29" s="66" t="s">
        <v>12</v>
      </c>
      <c r="H29" s="66">
        <v>17.52</v>
      </c>
      <c r="I29" s="66" t="s">
        <v>12</v>
      </c>
      <c r="J29" s="66">
        <v>17.52</v>
      </c>
      <c r="K29" s="66" t="s">
        <v>12</v>
      </c>
      <c r="L29" s="66">
        <v>23</v>
      </c>
      <c r="M29" s="66">
        <v>0</v>
      </c>
      <c r="N29" s="68" t="s">
        <v>382</v>
      </c>
    </row>
    <row r="30" spans="2:14" ht="24" x14ac:dyDescent="0.25">
      <c r="B30" s="66" t="s">
        <v>23</v>
      </c>
      <c r="C30" s="66" t="s">
        <v>383</v>
      </c>
      <c r="D30" s="66" t="s">
        <v>7</v>
      </c>
      <c r="E30" s="66" t="s">
        <v>7</v>
      </c>
      <c r="F30" s="66">
        <v>17.52</v>
      </c>
      <c r="G30" s="66" t="s">
        <v>12</v>
      </c>
      <c r="H30" s="66">
        <v>17.52</v>
      </c>
      <c r="I30" s="66">
        <v>43</v>
      </c>
      <c r="J30" s="66">
        <v>17.52</v>
      </c>
      <c r="K30" s="66" t="s">
        <v>12</v>
      </c>
      <c r="L30" s="66">
        <v>40</v>
      </c>
      <c r="M30" s="66">
        <v>40</v>
      </c>
      <c r="N30" s="68" t="s">
        <v>384</v>
      </c>
    </row>
    <row r="31" spans="2:14" ht="48" x14ac:dyDescent="0.25">
      <c r="B31" s="66" t="s">
        <v>23</v>
      </c>
      <c r="C31" s="66" t="s">
        <v>385</v>
      </c>
      <c r="D31" s="66" t="s">
        <v>12</v>
      </c>
      <c r="E31" s="66" t="s">
        <v>12</v>
      </c>
      <c r="F31" s="66">
        <v>17.52</v>
      </c>
      <c r="G31" s="66" t="s">
        <v>12</v>
      </c>
      <c r="H31" s="66">
        <v>17.52</v>
      </c>
      <c r="I31" s="66" t="s">
        <v>12</v>
      </c>
      <c r="J31" s="66">
        <v>17.52</v>
      </c>
      <c r="K31" s="66" t="s">
        <v>12</v>
      </c>
      <c r="L31" s="67">
        <v>43</v>
      </c>
      <c r="M31" s="67" t="s">
        <v>7</v>
      </c>
      <c r="N31" s="68" t="s">
        <v>386</v>
      </c>
    </row>
    <row r="32" spans="2:14" x14ac:dyDescent="0.25">
      <c r="B32" s="66" t="s">
        <v>44</v>
      </c>
      <c r="C32" s="66" t="s">
        <v>45</v>
      </c>
      <c r="D32" s="66" t="s">
        <v>7</v>
      </c>
      <c r="E32" s="66" t="s">
        <v>7</v>
      </c>
      <c r="F32" s="66">
        <v>18</v>
      </c>
      <c r="G32" s="66" t="s">
        <v>12</v>
      </c>
      <c r="H32" s="66">
        <v>18</v>
      </c>
      <c r="I32" s="66" t="s">
        <v>12</v>
      </c>
      <c r="J32" s="66">
        <v>18</v>
      </c>
      <c r="K32" s="66" t="s">
        <v>12</v>
      </c>
      <c r="L32" s="66">
        <v>36</v>
      </c>
      <c r="M32" s="66" t="s">
        <v>7</v>
      </c>
      <c r="N32" s="68" t="s">
        <v>387</v>
      </c>
    </row>
    <row r="33" spans="2:14" x14ac:dyDescent="0.25">
      <c r="B33" s="66" t="s">
        <v>44</v>
      </c>
      <c r="C33" s="66" t="s">
        <v>268</v>
      </c>
      <c r="D33" s="66" t="s">
        <v>12</v>
      </c>
      <c r="E33" s="66" t="s">
        <v>12</v>
      </c>
      <c r="F33" s="66">
        <v>18</v>
      </c>
      <c r="G33" s="66" t="s">
        <v>12</v>
      </c>
      <c r="H33" s="66">
        <v>18</v>
      </c>
      <c r="I33" s="66" t="s">
        <v>12</v>
      </c>
      <c r="J33" s="66">
        <v>18</v>
      </c>
      <c r="K33" s="66" t="s">
        <v>12</v>
      </c>
      <c r="L33" s="67" t="s">
        <v>388</v>
      </c>
      <c r="M33" s="66" t="s">
        <v>12</v>
      </c>
      <c r="N33" s="68" t="s">
        <v>269</v>
      </c>
    </row>
    <row r="34" spans="2:14" x14ac:dyDescent="0.25">
      <c r="B34" s="66" t="s">
        <v>44</v>
      </c>
      <c r="C34" s="67" t="s">
        <v>389</v>
      </c>
      <c r="D34" s="66" t="s">
        <v>12</v>
      </c>
      <c r="E34" s="66" t="s">
        <v>12</v>
      </c>
      <c r="F34" s="66">
        <v>18</v>
      </c>
      <c r="G34" s="66" t="s">
        <v>12</v>
      </c>
      <c r="H34" s="66">
        <v>18</v>
      </c>
      <c r="I34" s="66" t="s">
        <v>12</v>
      </c>
      <c r="J34" s="66">
        <v>18</v>
      </c>
      <c r="K34" s="66" t="s">
        <v>12</v>
      </c>
      <c r="L34" s="66">
        <v>36</v>
      </c>
      <c r="M34" s="66" t="s">
        <v>12</v>
      </c>
      <c r="N34" s="68" t="s">
        <v>390</v>
      </c>
    </row>
    <row r="35" spans="2:14" x14ac:dyDescent="0.25">
      <c r="B35" s="66" t="s">
        <v>44</v>
      </c>
      <c r="C35" s="67" t="s">
        <v>391</v>
      </c>
      <c r="D35" s="66" t="s">
        <v>12</v>
      </c>
      <c r="E35" s="66" t="s">
        <v>12</v>
      </c>
      <c r="F35" s="66">
        <v>18</v>
      </c>
      <c r="G35" s="66" t="s">
        <v>12</v>
      </c>
      <c r="H35" s="66">
        <v>18</v>
      </c>
      <c r="I35" s="66" t="s">
        <v>12</v>
      </c>
      <c r="J35" s="66">
        <v>18</v>
      </c>
      <c r="K35" s="66" t="s">
        <v>12</v>
      </c>
      <c r="L35" s="66">
        <v>100</v>
      </c>
      <c r="M35" s="66">
        <v>10</v>
      </c>
      <c r="N35" s="68" t="s">
        <v>392</v>
      </c>
    </row>
    <row r="36" spans="2:14" x14ac:dyDescent="0.25">
      <c r="B36" s="67" t="s">
        <v>23</v>
      </c>
      <c r="C36" s="66" t="s">
        <v>393</v>
      </c>
      <c r="D36" s="66" t="s">
        <v>7</v>
      </c>
      <c r="E36" s="66" t="s">
        <v>7</v>
      </c>
      <c r="F36" s="66">
        <v>18</v>
      </c>
      <c r="G36" s="66" t="s">
        <v>12</v>
      </c>
      <c r="H36" s="66">
        <v>18</v>
      </c>
      <c r="I36" s="66" t="s">
        <v>12</v>
      </c>
      <c r="J36" s="66">
        <v>18</v>
      </c>
      <c r="K36" s="66" t="s">
        <v>12</v>
      </c>
      <c r="L36" s="66">
        <v>45</v>
      </c>
      <c r="M36" s="66">
        <v>10</v>
      </c>
      <c r="N36" s="68" t="s">
        <v>394</v>
      </c>
    </row>
    <row r="37" spans="2:14" ht="36" x14ac:dyDescent="0.25">
      <c r="B37" s="66" t="s">
        <v>23</v>
      </c>
      <c r="C37" s="66" t="s">
        <v>395</v>
      </c>
      <c r="D37" s="66" t="s">
        <v>7</v>
      </c>
      <c r="E37" s="66" t="s">
        <v>7</v>
      </c>
      <c r="F37" s="66">
        <v>18</v>
      </c>
      <c r="G37" s="66">
        <v>7</v>
      </c>
      <c r="H37" s="66">
        <v>18</v>
      </c>
      <c r="I37" s="66" t="s">
        <v>12</v>
      </c>
      <c r="J37" s="66">
        <v>18</v>
      </c>
      <c r="K37" s="66" t="s">
        <v>12</v>
      </c>
      <c r="L37" s="66">
        <v>90</v>
      </c>
      <c r="M37" s="66">
        <v>10</v>
      </c>
      <c r="N37" s="68" t="s">
        <v>396</v>
      </c>
    </row>
    <row r="38" spans="2:14" x14ac:dyDescent="0.25">
      <c r="B38" s="63" t="s">
        <v>23</v>
      </c>
      <c r="C38" s="62" t="s">
        <v>397</v>
      </c>
      <c r="D38" s="63" t="s">
        <v>7</v>
      </c>
      <c r="E38" s="63" t="s">
        <v>7</v>
      </c>
      <c r="F38" s="62">
        <v>18</v>
      </c>
      <c r="G38" s="63" t="s">
        <v>12</v>
      </c>
      <c r="H38" s="62">
        <v>18</v>
      </c>
      <c r="I38" s="63">
        <v>30</v>
      </c>
      <c r="J38" s="62">
        <v>18</v>
      </c>
      <c r="K38" s="63" t="s">
        <v>12</v>
      </c>
      <c r="L38" s="62" t="s">
        <v>7</v>
      </c>
      <c r="M38" s="62" t="s">
        <v>7</v>
      </c>
      <c r="N38" s="65" t="s">
        <v>398</v>
      </c>
    </row>
    <row r="39" spans="2:14" x14ac:dyDescent="0.25">
      <c r="B39" s="63" t="s">
        <v>52</v>
      </c>
      <c r="C39" s="62" t="s">
        <v>399</v>
      </c>
      <c r="D39" s="63" t="s">
        <v>7</v>
      </c>
      <c r="E39" s="63" t="s">
        <v>7</v>
      </c>
      <c r="F39" s="63">
        <v>18.239999999999998</v>
      </c>
      <c r="G39" s="63" t="s">
        <v>12</v>
      </c>
      <c r="H39" s="71">
        <v>0.18240000000000001</v>
      </c>
      <c r="I39" s="63" t="s">
        <v>12</v>
      </c>
      <c r="J39" s="71">
        <v>0.18240000000000001</v>
      </c>
      <c r="K39" s="63" t="s">
        <v>12</v>
      </c>
      <c r="L39" s="63">
        <v>30</v>
      </c>
      <c r="M39" s="62">
        <v>7</v>
      </c>
      <c r="N39" s="65" t="s">
        <v>400</v>
      </c>
    </row>
    <row r="40" spans="2:14" x14ac:dyDescent="0.25">
      <c r="B40" s="66" t="s">
        <v>75</v>
      </c>
      <c r="C40" s="66" t="s">
        <v>76</v>
      </c>
      <c r="D40" s="66">
        <v>0</v>
      </c>
      <c r="E40" s="66">
        <v>0</v>
      </c>
      <c r="F40" s="66">
        <v>19.2</v>
      </c>
      <c r="G40" s="66" t="s">
        <v>12</v>
      </c>
      <c r="H40" s="66">
        <v>19.2</v>
      </c>
      <c r="I40" s="66" t="s">
        <v>12</v>
      </c>
      <c r="J40" s="66">
        <v>19.2</v>
      </c>
      <c r="K40" s="66" t="s">
        <v>12</v>
      </c>
      <c r="L40" s="66">
        <v>0</v>
      </c>
      <c r="M40" s="66" t="s">
        <v>12</v>
      </c>
      <c r="N40" s="68" t="s">
        <v>401</v>
      </c>
    </row>
    <row r="41" spans="2:14" x14ac:dyDescent="0.25">
      <c r="B41" s="66" t="s">
        <v>21</v>
      </c>
      <c r="C41" s="66" t="s">
        <v>22</v>
      </c>
      <c r="D41" s="66">
        <v>0</v>
      </c>
      <c r="E41" s="66">
        <v>0</v>
      </c>
      <c r="F41" s="66">
        <v>19.21</v>
      </c>
      <c r="G41" s="66" t="s">
        <v>12</v>
      </c>
      <c r="H41" s="66">
        <v>19.21</v>
      </c>
      <c r="I41" s="66" t="s">
        <v>12</v>
      </c>
      <c r="J41" s="66">
        <v>19.21</v>
      </c>
      <c r="K41" s="66" t="s">
        <v>12</v>
      </c>
      <c r="L41" s="66">
        <v>0</v>
      </c>
      <c r="M41" s="66" t="s">
        <v>7</v>
      </c>
      <c r="N41" s="68" t="s">
        <v>276</v>
      </c>
    </row>
    <row r="42" spans="2:14" x14ac:dyDescent="0.25">
      <c r="B42" s="63" t="s">
        <v>21</v>
      </c>
      <c r="C42" s="63" t="s">
        <v>35</v>
      </c>
      <c r="D42" s="63" t="s">
        <v>7</v>
      </c>
      <c r="E42" s="63" t="s">
        <v>7</v>
      </c>
      <c r="F42" s="63">
        <v>19.21</v>
      </c>
      <c r="G42" s="63" t="s">
        <v>12</v>
      </c>
      <c r="H42" s="63">
        <v>19.21</v>
      </c>
      <c r="I42" s="63" t="s">
        <v>12</v>
      </c>
      <c r="J42" s="63">
        <v>19.21</v>
      </c>
      <c r="K42" s="63" t="s">
        <v>12</v>
      </c>
      <c r="L42" s="63">
        <v>0</v>
      </c>
      <c r="M42" s="63" t="s">
        <v>12</v>
      </c>
      <c r="N42" s="65"/>
    </row>
    <row r="43" spans="2:14" x14ac:dyDescent="0.25">
      <c r="B43" s="63" t="s">
        <v>52</v>
      </c>
      <c r="C43" s="63" t="s">
        <v>402</v>
      </c>
      <c r="D43" s="63" t="s">
        <v>7</v>
      </c>
      <c r="E43" s="63" t="s">
        <v>7</v>
      </c>
      <c r="F43" s="63">
        <v>19.920000000000002</v>
      </c>
      <c r="G43" s="63" t="s">
        <v>12</v>
      </c>
      <c r="H43" s="63">
        <v>19.920000000000002</v>
      </c>
      <c r="I43" s="63" t="s">
        <v>12</v>
      </c>
      <c r="J43" s="63">
        <v>19.920000000000002</v>
      </c>
      <c r="K43" s="63" t="s">
        <v>12</v>
      </c>
      <c r="L43" s="63">
        <v>0</v>
      </c>
      <c r="M43" s="63">
        <v>3</v>
      </c>
      <c r="N43" s="65" t="s">
        <v>403</v>
      </c>
    </row>
    <row r="44" spans="2:14" ht="24" x14ac:dyDescent="0.25">
      <c r="B44" s="63" t="s">
        <v>52</v>
      </c>
      <c r="C44" s="63" t="s">
        <v>404</v>
      </c>
      <c r="D44" s="63" t="s">
        <v>7</v>
      </c>
      <c r="E44" s="63" t="s">
        <v>7</v>
      </c>
      <c r="F44" s="63">
        <v>19.920000000000002</v>
      </c>
      <c r="G44" s="63" t="s">
        <v>12</v>
      </c>
      <c r="H44" s="63">
        <v>19.920000000000002</v>
      </c>
      <c r="I44" s="63" t="s">
        <v>12</v>
      </c>
      <c r="J44" s="63">
        <v>19.920000000000002</v>
      </c>
      <c r="K44" s="63" t="s">
        <v>12</v>
      </c>
      <c r="L44" s="63">
        <v>0</v>
      </c>
      <c r="M44" s="63">
        <v>3</v>
      </c>
      <c r="N44" s="65" t="s">
        <v>405</v>
      </c>
    </row>
    <row r="45" spans="2:14" ht="24" x14ac:dyDescent="0.25">
      <c r="B45" s="63" t="s">
        <v>52</v>
      </c>
      <c r="C45" s="63" t="s">
        <v>406</v>
      </c>
      <c r="D45" s="63" t="s">
        <v>7</v>
      </c>
      <c r="E45" s="63" t="s">
        <v>7</v>
      </c>
      <c r="F45" s="63">
        <v>19.920000000000002</v>
      </c>
      <c r="G45" s="63" t="s">
        <v>12</v>
      </c>
      <c r="H45" s="63">
        <v>19.920000000000002</v>
      </c>
      <c r="I45" s="63" t="s">
        <v>12</v>
      </c>
      <c r="J45" s="63">
        <v>19.920000000000002</v>
      </c>
      <c r="K45" s="63" t="s">
        <v>12</v>
      </c>
      <c r="L45" s="63">
        <v>0</v>
      </c>
      <c r="M45" s="63">
        <v>3</v>
      </c>
      <c r="N45" s="65" t="s">
        <v>407</v>
      </c>
    </row>
    <row r="46" spans="2:14" ht="24" x14ac:dyDescent="0.25">
      <c r="B46" s="62" t="s">
        <v>52</v>
      </c>
      <c r="C46" s="63" t="s">
        <v>408</v>
      </c>
      <c r="D46" s="63" t="s">
        <v>7</v>
      </c>
      <c r="E46" s="63" t="s">
        <v>7</v>
      </c>
      <c r="F46" s="63">
        <v>19.920000000000002</v>
      </c>
      <c r="G46" s="63" t="s">
        <v>12</v>
      </c>
      <c r="H46" s="63">
        <v>19.920000000000002</v>
      </c>
      <c r="I46" s="63" t="s">
        <v>12</v>
      </c>
      <c r="J46" s="63">
        <v>19.920000000000002</v>
      </c>
      <c r="K46" s="63" t="s">
        <v>12</v>
      </c>
      <c r="L46" s="63">
        <v>0</v>
      </c>
      <c r="M46" s="63">
        <v>3</v>
      </c>
      <c r="N46" s="65" t="s">
        <v>409</v>
      </c>
    </row>
    <row r="47" spans="2:14" x14ac:dyDescent="0.25">
      <c r="B47" s="63" t="s">
        <v>410</v>
      </c>
      <c r="C47" s="63" t="s">
        <v>411</v>
      </c>
      <c r="D47" s="63">
        <v>0</v>
      </c>
      <c r="E47" s="63">
        <v>0</v>
      </c>
      <c r="F47" s="63">
        <v>19.920000000000002</v>
      </c>
      <c r="G47" s="63" t="s">
        <v>7</v>
      </c>
      <c r="H47" s="63">
        <v>19.920000000000002</v>
      </c>
      <c r="I47" s="63" t="s">
        <v>7</v>
      </c>
      <c r="J47" s="63">
        <v>19.920000000000002</v>
      </c>
      <c r="K47" s="63" t="s">
        <v>7</v>
      </c>
      <c r="L47" s="63">
        <v>0</v>
      </c>
      <c r="M47" s="63">
        <v>0</v>
      </c>
      <c r="N47" s="65" t="s">
        <v>412</v>
      </c>
    </row>
    <row r="48" spans="2:14" ht="24" x14ac:dyDescent="0.25">
      <c r="B48" s="63" t="s">
        <v>410</v>
      </c>
      <c r="C48" s="63" t="s">
        <v>413</v>
      </c>
      <c r="D48" s="63">
        <v>0</v>
      </c>
      <c r="E48" s="63">
        <v>0</v>
      </c>
      <c r="F48" s="63">
        <v>19.920000000000002</v>
      </c>
      <c r="G48" s="63" t="s">
        <v>7</v>
      </c>
      <c r="H48" s="63">
        <v>19.920000000000002</v>
      </c>
      <c r="I48" s="63" t="s">
        <v>7</v>
      </c>
      <c r="J48" s="63">
        <v>19.920000000000002</v>
      </c>
      <c r="K48" s="63" t="s">
        <v>7</v>
      </c>
      <c r="L48" s="63">
        <v>0</v>
      </c>
      <c r="M48" s="63">
        <v>2</v>
      </c>
      <c r="N48" s="65" t="s">
        <v>414</v>
      </c>
    </row>
    <row r="49" spans="2:14" x14ac:dyDescent="0.25">
      <c r="B49" s="63" t="s">
        <v>410</v>
      </c>
      <c r="C49" s="62" t="s">
        <v>415</v>
      </c>
      <c r="D49" s="63">
        <v>0</v>
      </c>
      <c r="E49" s="63">
        <v>0</v>
      </c>
      <c r="F49" s="63">
        <v>19.920000000000002</v>
      </c>
      <c r="G49" s="63" t="s">
        <v>7</v>
      </c>
      <c r="H49" s="63">
        <v>19.920000000000002</v>
      </c>
      <c r="I49" s="63" t="s">
        <v>7</v>
      </c>
      <c r="J49" s="63">
        <v>19.920000000000002</v>
      </c>
      <c r="K49" s="63" t="s">
        <v>7</v>
      </c>
      <c r="L49" s="63">
        <v>0</v>
      </c>
      <c r="M49" s="63">
        <v>0</v>
      </c>
      <c r="N49" s="65"/>
    </row>
    <row r="50" spans="2:14" x14ac:dyDescent="0.25">
      <c r="B50" s="63" t="s">
        <v>52</v>
      </c>
      <c r="C50" s="62" t="s">
        <v>416</v>
      </c>
      <c r="D50" s="63" t="s">
        <v>7</v>
      </c>
      <c r="E50" s="63" t="s">
        <v>7</v>
      </c>
      <c r="F50" s="63">
        <v>19.920000000000002</v>
      </c>
      <c r="G50" s="63" t="s">
        <v>12</v>
      </c>
      <c r="H50" s="63">
        <v>19.920000000000002</v>
      </c>
      <c r="I50" s="63" t="s">
        <v>12</v>
      </c>
      <c r="J50" s="63">
        <v>19.920000000000002</v>
      </c>
      <c r="K50" s="63" t="s">
        <v>12</v>
      </c>
      <c r="L50" s="63">
        <v>0</v>
      </c>
      <c r="M50" s="63">
        <v>3</v>
      </c>
      <c r="N50" s="65" t="s">
        <v>282</v>
      </c>
    </row>
    <row r="51" spans="2:14" x14ac:dyDescent="0.25">
      <c r="B51" s="72" t="s">
        <v>410</v>
      </c>
      <c r="C51" s="72" t="s">
        <v>417</v>
      </c>
      <c r="D51" s="72">
        <v>0</v>
      </c>
      <c r="E51" s="72">
        <v>0</v>
      </c>
      <c r="F51" s="72">
        <v>20.28</v>
      </c>
      <c r="G51" s="72" t="s">
        <v>7</v>
      </c>
      <c r="H51" s="72">
        <v>20.28</v>
      </c>
      <c r="I51" s="72" t="s">
        <v>7</v>
      </c>
      <c r="J51" s="72">
        <v>20.28</v>
      </c>
      <c r="K51" s="72" t="s">
        <v>7</v>
      </c>
      <c r="L51" s="72">
        <v>0</v>
      </c>
      <c r="M51" s="72">
        <v>0</v>
      </c>
      <c r="N51" s="73" t="s">
        <v>418</v>
      </c>
    </row>
    <row r="52" spans="2:14" x14ac:dyDescent="0.25">
      <c r="B52" s="74" t="s">
        <v>410</v>
      </c>
      <c r="C52" s="75" t="s">
        <v>419</v>
      </c>
      <c r="D52" s="74">
        <v>0</v>
      </c>
      <c r="E52" s="74">
        <v>0</v>
      </c>
      <c r="F52" s="74">
        <v>20.28</v>
      </c>
      <c r="G52" s="74" t="s">
        <v>7</v>
      </c>
      <c r="H52" s="74">
        <v>20.28</v>
      </c>
      <c r="I52" s="74" t="s">
        <v>7</v>
      </c>
      <c r="J52" s="74">
        <v>20.28</v>
      </c>
      <c r="K52" s="74" t="s">
        <v>7</v>
      </c>
      <c r="L52" s="74">
        <v>0</v>
      </c>
      <c r="M52" s="74">
        <v>0</v>
      </c>
      <c r="N52" s="76"/>
    </row>
    <row r="53" spans="2:14" x14ac:dyDescent="0.25">
      <c r="B53" s="66" t="s">
        <v>69</v>
      </c>
      <c r="C53" s="66" t="s">
        <v>70</v>
      </c>
      <c r="D53" s="66" t="s">
        <v>7</v>
      </c>
      <c r="E53" s="66" t="s">
        <v>7</v>
      </c>
      <c r="F53" s="66">
        <v>21.6</v>
      </c>
      <c r="G53" s="66" t="s">
        <v>12</v>
      </c>
      <c r="H53" s="66">
        <v>21.6</v>
      </c>
      <c r="I53" s="66" t="s">
        <v>12</v>
      </c>
      <c r="J53" s="66">
        <v>21.6</v>
      </c>
      <c r="K53" s="66" t="s">
        <v>12</v>
      </c>
      <c r="L53" s="66">
        <v>0</v>
      </c>
      <c r="M53" s="67" t="s">
        <v>7</v>
      </c>
      <c r="N53" s="68" t="s">
        <v>420</v>
      </c>
    </row>
    <row r="54" spans="2:14" x14ac:dyDescent="0.25">
      <c r="B54" s="66" t="s">
        <v>69</v>
      </c>
      <c r="C54" s="66" t="s">
        <v>71</v>
      </c>
      <c r="D54" s="66" t="s">
        <v>7</v>
      </c>
      <c r="E54" s="66" t="s">
        <v>7</v>
      </c>
      <c r="F54" s="66">
        <v>21.6</v>
      </c>
      <c r="G54" s="66" t="s">
        <v>12</v>
      </c>
      <c r="H54" s="66">
        <v>21.6</v>
      </c>
      <c r="I54" s="66" t="s">
        <v>12</v>
      </c>
      <c r="J54" s="66">
        <v>21.6</v>
      </c>
      <c r="K54" s="66" t="s">
        <v>12</v>
      </c>
      <c r="L54" s="66">
        <v>0</v>
      </c>
      <c r="M54" s="66">
        <v>10</v>
      </c>
      <c r="N54" s="68" t="s">
        <v>421</v>
      </c>
    </row>
    <row r="55" spans="2:14" ht="24" x14ac:dyDescent="0.25">
      <c r="B55" s="63" t="s">
        <v>193</v>
      </c>
      <c r="C55" s="63" t="s">
        <v>35</v>
      </c>
      <c r="D55" s="62" t="s">
        <v>7</v>
      </c>
      <c r="E55" s="62" t="s">
        <v>7</v>
      </c>
      <c r="F55" s="63">
        <v>22.12</v>
      </c>
      <c r="G55" s="63" t="s">
        <v>7</v>
      </c>
      <c r="H55" s="63">
        <v>22.12</v>
      </c>
      <c r="I55" s="63" t="s">
        <v>7</v>
      </c>
      <c r="J55" s="63">
        <v>22.12</v>
      </c>
      <c r="K55" s="63" t="s">
        <v>7</v>
      </c>
      <c r="L55" s="63">
        <v>0</v>
      </c>
      <c r="M55" s="63">
        <v>0</v>
      </c>
      <c r="N55" s="77" t="s">
        <v>422</v>
      </c>
    </row>
    <row r="56" spans="2:14" x14ac:dyDescent="0.25">
      <c r="B56" s="66" t="s">
        <v>88</v>
      </c>
      <c r="C56" s="66" t="s">
        <v>277</v>
      </c>
      <c r="D56" s="66">
        <v>0</v>
      </c>
      <c r="E56" s="66">
        <v>0</v>
      </c>
      <c r="F56" s="66">
        <v>22.2</v>
      </c>
      <c r="G56" s="66" t="s">
        <v>12</v>
      </c>
      <c r="H56" s="66">
        <v>22.2</v>
      </c>
      <c r="I56" s="66" t="s">
        <v>12</v>
      </c>
      <c r="J56" s="66">
        <v>22.2</v>
      </c>
      <c r="K56" s="66" t="s">
        <v>12</v>
      </c>
      <c r="L56" s="66">
        <v>24</v>
      </c>
      <c r="M56" s="66">
        <v>0</v>
      </c>
      <c r="N56" s="68" t="s">
        <v>278</v>
      </c>
    </row>
    <row r="57" spans="2:14" ht="36" x14ac:dyDescent="0.25">
      <c r="B57" s="67" t="s">
        <v>49</v>
      </c>
      <c r="C57" s="66" t="s">
        <v>50</v>
      </c>
      <c r="D57" s="66" t="s">
        <v>7</v>
      </c>
      <c r="E57" s="66" t="s">
        <v>7</v>
      </c>
      <c r="F57" s="66">
        <v>22.8</v>
      </c>
      <c r="G57" s="66" t="s">
        <v>12</v>
      </c>
      <c r="H57" s="66">
        <v>22.8</v>
      </c>
      <c r="I57" s="66" t="s">
        <v>12</v>
      </c>
      <c r="J57" s="66">
        <v>22.8</v>
      </c>
      <c r="K57" s="66" t="s">
        <v>12</v>
      </c>
      <c r="L57" s="66">
        <v>30</v>
      </c>
      <c r="M57" s="66">
        <v>2</v>
      </c>
      <c r="N57" s="68" t="s">
        <v>423</v>
      </c>
    </row>
    <row r="58" spans="2:14" ht="36" x14ac:dyDescent="0.25">
      <c r="B58" s="66" t="s">
        <v>49</v>
      </c>
      <c r="C58" s="66" t="s">
        <v>279</v>
      </c>
      <c r="D58" s="66" t="s">
        <v>7</v>
      </c>
      <c r="E58" s="66" t="s">
        <v>7</v>
      </c>
      <c r="F58" s="66">
        <v>22.8</v>
      </c>
      <c r="G58" s="66" t="s">
        <v>12</v>
      </c>
      <c r="H58" s="66">
        <v>22.8</v>
      </c>
      <c r="I58" s="66" t="s">
        <v>12</v>
      </c>
      <c r="J58" s="66">
        <v>22.8</v>
      </c>
      <c r="K58" s="66" t="s">
        <v>12</v>
      </c>
      <c r="L58" s="66">
        <v>30</v>
      </c>
      <c r="M58" s="66">
        <v>2</v>
      </c>
      <c r="N58" s="68" t="s">
        <v>423</v>
      </c>
    </row>
    <row r="59" spans="2:14" ht="36" x14ac:dyDescent="0.25">
      <c r="B59" s="66" t="s">
        <v>49</v>
      </c>
      <c r="C59" s="66" t="s">
        <v>280</v>
      </c>
      <c r="D59" s="66" t="s">
        <v>7</v>
      </c>
      <c r="E59" s="66" t="s">
        <v>7</v>
      </c>
      <c r="F59" s="66">
        <v>22.8</v>
      </c>
      <c r="G59" s="66" t="s">
        <v>7</v>
      </c>
      <c r="H59" s="66">
        <v>22.8</v>
      </c>
      <c r="I59" s="66" t="s">
        <v>7</v>
      </c>
      <c r="J59" s="66">
        <v>22.8</v>
      </c>
      <c r="K59" s="66" t="s">
        <v>7</v>
      </c>
      <c r="L59" s="66">
        <v>0</v>
      </c>
      <c r="M59" s="67" t="s">
        <v>12</v>
      </c>
      <c r="N59" s="68" t="s">
        <v>423</v>
      </c>
    </row>
    <row r="60" spans="2:14" ht="36" x14ac:dyDescent="0.25">
      <c r="B60" s="66" t="s">
        <v>49</v>
      </c>
      <c r="C60" s="67" t="s">
        <v>51</v>
      </c>
      <c r="D60" s="66" t="s">
        <v>7</v>
      </c>
      <c r="E60" s="66" t="s">
        <v>7</v>
      </c>
      <c r="F60" s="67">
        <v>22.8</v>
      </c>
      <c r="G60" s="66" t="s">
        <v>12</v>
      </c>
      <c r="H60" s="67">
        <v>22.8</v>
      </c>
      <c r="I60" s="66" t="s">
        <v>12</v>
      </c>
      <c r="J60" s="67">
        <v>22.8</v>
      </c>
      <c r="K60" s="66" t="s">
        <v>12</v>
      </c>
      <c r="L60" s="66">
        <v>60</v>
      </c>
      <c r="M60" s="67">
        <v>2</v>
      </c>
      <c r="N60" s="68" t="s">
        <v>423</v>
      </c>
    </row>
    <row r="61" spans="2:14" x14ac:dyDescent="0.25">
      <c r="B61" s="67" t="s">
        <v>44</v>
      </c>
      <c r="C61" s="67" t="s">
        <v>424</v>
      </c>
      <c r="D61" s="67" t="s">
        <v>12</v>
      </c>
      <c r="E61" s="67" t="s">
        <v>12</v>
      </c>
      <c r="F61" s="66">
        <v>23.64</v>
      </c>
      <c r="G61" s="67" t="s">
        <v>12</v>
      </c>
      <c r="H61" s="66">
        <v>23.64</v>
      </c>
      <c r="I61" s="66" t="s">
        <v>12</v>
      </c>
      <c r="J61" s="66">
        <v>23.64</v>
      </c>
      <c r="K61" s="66" t="s">
        <v>12</v>
      </c>
      <c r="L61" s="67" t="s">
        <v>7</v>
      </c>
      <c r="M61" s="66"/>
      <c r="N61" s="68"/>
    </row>
    <row r="62" spans="2:14" x14ac:dyDescent="0.25">
      <c r="B62" s="63" t="s">
        <v>52</v>
      </c>
      <c r="C62" s="63" t="s">
        <v>281</v>
      </c>
      <c r="D62" s="63" t="s">
        <v>7</v>
      </c>
      <c r="E62" s="63" t="s">
        <v>7</v>
      </c>
      <c r="F62" s="63">
        <v>24</v>
      </c>
      <c r="G62" s="63" t="s">
        <v>12</v>
      </c>
      <c r="H62" s="63">
        <v>24</v>
      </c>
      <c r="I62" s="63" t="s">
        <v>12</v>
      </c>
      <c r="J62" s="63">
        <v>24</v>
      </c>
      <c r="K62" s="63" t="s">
        <v>12</v>
      </c>
      <c r="L62" s="63">
        <v>0</v>
      </c>
      <c r="M62" s="63">
        <v>7</v>
      </c>
      <c r="N62" s="65" t="s">
        <v>282</v>
      </c>
    </row>
    <row r="63" spans="2:14" x14ac:dyDescent="0.25">
      <c r="B63" s="66" t="s">
        <v>28</v>
      </c>
      <c r="C63" s="66" t="s">
        <v>285</v>
      </c>
      <c r="D63" s="66" t="s">
        <v>7</v>
      </c>
      <c r="E63" s="66" t="s">
        <v>7</v>
      </c>
      <c r="F63" s="66">
        <v>24</v>
      </c>
      <c r="G63" s="66" t="s">
        <v>7</v>
      </c>
      <c r="H63" s="66">
        <v>24</v>
      </c>
      <c r="I63" s="66" t="s">
        <v>7</v>
      </c>
      <c r="J63" s="66">
        <v>24</v>
      </c>
      <c r="K63" s="66" t="s">
        <v>7</v>
      </c>
      <c r="L63" s="66" t="s">
        <v>7</v>
      </c>
      <c r="M63" s="66">
        <v>5</v>
      </c>
      <c r="N63" s="68" t="s">
        <v>425</v>
      </c>
    </row>
    <row r="64" spans="2:14" x14ac:dyDescent="0.25">
      <c r="B64" s="66" t="s">
        <v>200</v>
      </c>
      <c r="C64" s="66" t="s">
        <v>286</v>
      </c>
      <c r="D64" s="66">
        <v>0</v>
      </c>
      <c r="E64" s="66">
        <v>0</v>
      </c>
      <c r="F64" s="66">
        <v>24</v>
      </c>
      <c r="G64" s="66">
        <v>2.5</v>
      </c>
      <c r="H64" s="66">
        <v>24</v>
      </c>
      <c r="I64" s="66">
        <v>9</v>
      </c>
      <c r="J64" s="66">
        <v>24</v>
      </c>
      <c r="K64" s="66" t="s">
        <v>7</v>
      </c>
      <c r="L64" s="66">
        <v>34</v>
      </c>
      <c r="M64" s="66" t="s">
        <v>7</v>
      </c>
      <c r="N64" s="68" t="s">
        <v>287</v>
      </c>
    </row>
    <row r="65" spans="2:14" x14ac:dyDescent="0.25">
      <c r="B65" s="63" t="s">
        <v>52</v>
      </c>
      <c r="C65" s="63" t="s">
        <v>283</v>
      </c>
      <c r="D65" s="63" t="s">
        <v>7</v>
      </c>
      <c r="E65" s="63" t="s">
        <v>7</v>
      </c>
      <c r="F65" s="63">
        <v>24</v>
      </c>
      <c r="G65" s="63" t="s">
        <v>12</v>
      </c>
      <c r="H65" s="63">
        <v>24</v>
      </c>
      <c r="I65" s="63" t="s">
        <v>12</v>
      </c>
      <c r="J65" s="63">
        <v>24</v>
      </c>
      <c r="K65" s="63" t="s">
        <v>12</v>
      </c>
      <c r="L65" s="63">
        <v>0</v>
      </c>
      <c r="M65" s="63">
        <v>5</v>
      </c>
      <c r="N65" s="65" t="s">
        <v>426</v>
      </c>
    </row>
    <row r="66" spans="2:14" x14ac:dyDescent="0.25">
      <c r="B66" s="67" t="s">
        <v>200</v>
      </c>
      <c r="C66" s="66" t="s">
        <v>291</v>
      </c>
      <c r="D66" s="66">
        <v>0</v>
      </c>
      <c r="E66" s="66">
        <v>0</v>
      </c>
      <c r="F66" s="66">
        <v>24</v>
      </c>
      <c r="G66" s="66" t="s">
        <v>7</v>
      </c>
      <c r="H66" s="66">
        <v>24</v>
      </c>
      <c r="I66" s="66" t="s">
        <v>7</v>
      </c>
      <c r="J66" s="66">
        <v>24</v>
      </c>
      <c r="K66" s="66" t="s">
        <v>7</v>
      </c>
      <c r="L66" s="67" t="s">
        <v>7</v>
      </c>
      <c r="M66" s="66" t="s">
        <v>7</v>
      </c>
      <c r="N66" s="68"/>
    </row>
    <row r="67" spans="2:14" x14ac:dyDescent="0.25">
      <c r="B67" s="66" t="s">
        <v>200</v>
      </c>
      <c r="C67" s="66" t="s">
        <v>292</v>
      </c>
      <c r="D67" s="66">
        <v>0</v>
      </c>
      <c r="E67" s="66">
        <v>0</v>
      </c>
      <c r="F67" s="66">
        <v>24</v>
      </c>
      <c r="G67" s="66" t="s">
        <v>7</v>
      </c>
      <c r="H67" s="66">
        <v>24</v>
      </c>
      <c r="I67" s="66" t="s">
        <v>7</v>
      </c>
      <c r="J67" s="66">
        <v>24</v>
      </c>
      <c r="K67" s="66" t="s">
        <v>7</v>
      </c>
      <c r="L67" s="67" t="s">
        <v>7</v>
      </c>
      <c r="M67" s="66" t="s">
        <v>7</v>
      </c>
      <c r="N67" s="68"/>
    </row>
    <row r="68" spans="2:14" x14ac:dyDescent="0.25">
      <c r="B68" s="63" t="s">
        <v>52</v>
      </c>
      <c r="C68" s="63" t="s">
        <v>427</v>
      </c>
      <c r="D68" s="63" t="s">
        <v>7</v>
      </c>
      <c r="E68" s="63" t="s">
        <v>7</v>
      </c>
      <c r="F68" s="63">
        <v>24</v>
      </c>
      <c r="G68" s="63" t="s">
        <v>12</v>
      </c>
      <c r="H68" s="63">
        <v>24</v>
      </c>
      <c r="I68" s="63" t="s">
        <v>12</v>
      </c>
      <c r="J68" s="63">
        <v>24</v>
      </c>
      <c r="K68" s="63" t="s">
        <v>12</v>
      </c>
      <c r="L68" s="63">
        <v>0</v>
      </c>
      <c r="M68" s="63" t="s">
        <v>12</v>
      </c>
      <c r="N68" s="65" t="s">
        <v>428</v>
      </c>
    </row>
    <row r="69" spans="2:14" x14ac:dyDescent="0.25">
      <c r="B69" s="63" t="s">
        <v>52</v>
      </c>
      <c r="C69" s="63" t="s">
        <v>429</v>
      </c>
      <c r="D69" s="63" t="s">
        <v>7</v>
      </c>
      <c r="E69" s="63" t="s">
        <v>7</v>
      </c>
      <c r="F69" s="63">
        <v>24</v>
      </c>
      <c r="G69" s="63" t="s">
        <v>12</v>
      </c>
      <c r="H69" s="63">
        <v>24</v>
      </c>
      <c r="I69" s="63" t="s">
        <v>12</v>
      </c>
      <c r="J69" s="63">
        <v>24</v>
      </c>
      <c r="K69" s="63" t="s">
        <v>12</v>
      </c>
      <c r="L69" s="63">
        <v>0</v>
      </c>
      <c r="M69" s="63">
        <v>3</v>
      </c>
      <c r="N69" s="65" t="s">
        <v>430</v>
      </c>
    </row>
    <row r="70" spans="2:14" ht="24" x14ac:dyDescent="0.25">
      <c r="B70" s="62" t="s">
        <v>52</v>
      </c>
      <c r="C70" s="63" t="s">
        <v>431</v>
      </c>
      <c r="D70" s="63" t="s">
        <v>7</v>
      </c>
      <c r="E70" s="63" t="s">
        <v>7</v>
      </c>
      <c r="F70" s="63">
        <v>24</v>
      </c>
      <c r="G70" s="63" t="s">
        <v>12</v>
      </c>
      <c r="H70" s="63">
        <v>24</v>
      </c>
      <c r="I70" s="63" t="s">
        <v>12</v>
      </c>
      <c r="J70" s="63">
        <v>24</v>
      </c>
      <c r="K70" s="63" t="s">
        <v>12</v>
      </c>
      <c r="L70" s="63">
        <v>0</v>
      </c>
      <c r="M70" s="63">
        <v>3</v>
      </c>
      <c r="N70" s="65" t="s">
        <v>432</v>
      </c>
    </row>
    <row r="71" spans="2:14" x14ac:dyDescent="0.25">
      <c r="B71" s="63" t="s">
        <v>95</v>
      </c>
      <c r="C71" s="63" t="s">
        <v>96</v>
      </c>
      <c r="D71" s="63">
        <v>0</v>
      </c>
      <c r="E71" s="63">
        <v>0</v>
      </c>
      <c r="F71" s="63">
        <v>24</v>
      </c>
      <c r="G71" s="63" t="s">
        <v>12</v>
      </c>
      <c r="H71" s="63">
        <v>24</v>
      </c>
      <c r="I71" s="63" t="s">
        <v>12</v>
      </c>
      <c r="J71" s="63">
        <v>24</v>
      </c>
      <c r="K71" s="63" t="s">
        <v>12</v>
      </c>
      <c r="L71" s="63">
        <v>0</v>
      </c>
      <c r="M71" s="63">
        <v>0</v>
      </c>
      <c r="N71" s="65" t="s">
        <v>284</v>
      </c>
    </row>
    <row r="72" spans="2:14" x14ac:dyDescent="0.25">
      <c r="B72" s="66" t="s">
        <v>200</v>
      </c>
      <c r="C72" s="66" t="s">
        <v>288</v>
      </c>
      <c r="D72" s="66">
        <v>0</v>
      </c>
      <c r="E72" s="66">
        <v>0</v>
      </c>
      <c r="F72" s="66">
        <v>24</v>
      </c>
      <c r="G72" s="66" t="s">
        <v>7</v>
      </c>
      <c r="H72" s="66">
        <v>24</v>
      </c>
      <c r="I72" s="66" t="s">
        <v>7</v>
      </c>
      <c r="J72" s="66">
        <v>24</v>
      </c>
      <c r="K72" s="66" t="s">
        <v>7</v>
      </c>
      <c r="L72" s="66">
        <v>34</v>
      </c>
      <c r="M72" s="66" t="s">
        <v>7</v>
      </c>
      <c r="N72" s="68"/>
    </row>
    <row r="73" spans="2:14" x14ac:dyDescent="0.25">
      <c r="B73" s="66" t="s">
        <v>200</v>
      </c>
      <c r="C73" s="66" t="s">
        <v>289</v>
      </c>
      <c r="D73" s="66">
        <v>0</v>
      </c>
      <c r="E73" s="66">
        <v>0</v>
      </c>
      <c r="F73" s="66">
        <v>24</v>
      </c>
      <c r="G73" s="66" t="s">
        <v>7</v>
      </c>
      <c r="H73" s="66">
        <v>24</v>
      </c>
      <c r="I73" s="66" t="s">
        <v>7</v>
      </c>
      <c r="J73" s="66">
        <v>24</v>
      </c>
      <c r="K73" s="66" t="s">
        <v>7</v>
      </c>
      <c r="L73" s="66">
        <v>34</v>
      </c>
      <c r="M73" s="66" t="s">
        <v>7</v>
      </c>
      <c r="N73" s="68"/>
    </row>
    <row r="74" spans="2:14" x14ac:dyDescent="0.25">
      <c r="B74" s="66" t="s">
        <v>200</v>
      </c>
      <c r="C74" s="66" t="s">
        <v>59</v>
      </c>
      <c r="D74" s="66">
        <v>0</v>
      </c>
      <c r="E74" s="66">
        <v>0</v>
      </c>
      <c r="F74" s="66">
        <v>24</v>
      </c>
      <c r="G74" s="66" t="s">
        <v>7</v>
      </c>
      <c r="H74" s="66">
        <v>24</v>
      </c>
      <c r="I74" s="66" t="s">
        <v>7</v>
      </c>
      <c r="J74" s="66">
        <v>24</v>
      </c>
      <c r="K74" s="66" t="s">
        <v>7</v>
      </c>
      <c r="L74" s="66">
        <v>70</v>
      </c>
      <c r="M74" s="66" t="s">
        <v>7</v>
      </c>
      <c r="N74" s="68" t="s">
        <v>290</v>
      </c>
    </row>
    <row r="75" spans="2:14" x14ac:dyDescent="0.25">
      <c r="B75" s="66" t="s">
        <v>200</v>
      </c>
      <c r="C75" s="66" t="s">
        <v>293</v>
      </c>
      <c r="D75" s="66">
        <v>0</v>
      </c>
      <c r="E75" s="66">
        <v>0</v>
      </c>
      <c r="F75" s="66">
        <v>24</v>
      </c>
      <c r="G75" s="66" t="s">
        <v>7</v>
      </c>
      <c r="H75" s="66">
        <v>24</v>
      </c>
      <c r="I75" s="66" t="s">
        <v>7</v>
      </c>
      <c r="J75" s="66">
        <v>24</v>
      </c>
      <c r="K75" s="66" t="s">
        <v>7</v>
      </c>
      <c r="L75" s="66">
        <v>36</v>
      </c>
      <c r="M75" s="66" t="s">
        <v>7</v>
      </c>
      <c r="N75" s="68"/>
    </row>
    <row r="76" spans="2:14" x14ac:dyDescent="0.25">
      <c r="B76" s="66" t="s">
        <v>200</v>
      </c>
      <c r="C76" s="67" t="s">
        <v>433</v>
      </c>
      <c r="D76" s="66">
        <v>0</v>
      </c>
      <c r="E76" s="66">
        <v>0</v>
      </c>
      <c r="F76" s="66">
        <v>24</v>
      </c>
      <c r="G76" s="66" t="s">
        <v>7</v>
      </c>
      <c r="H76" s="66">
        <v>24</v>
      </c>
      <c r="I76" s="66" t="s">
        <v>7</v>
      </c>
      <c r="J76" s="66">
        <v>24</v>
      </c>
      <c r="K76" s="66" t="s">
        <v>7</v>
      </c>
      <c r="L76" s="66">
        <v>20</v>
      </c>
      <c r="M76" s="78">
        <v>4</v>
      </c>
      <c r="N76" s="68" t="s">
        <v>434</v>
      </c>
    </row>
    <row r="77" spans="2:14" x14ac:dyDescent="0.25">
      <c r="B77" s="66" t="s">
        <v>200</v>
      </c>
      <c r="C77" s="67" t="s">
        <v>435</v>
      </c>
      <c r="D77" s="66">
        <v>0</v>
      </c>
      <c r="E77" s="66">
        <v>0</v>
      </c>
      <c r="F77" s="66">
        <v>24</v>
      </c>
      <c r="G77" s="66" t="s">
        <v>7</v>
      </c>
      <c r="H77" s="66">
        <v>24</v>
      </c>
      <c r="I77" s="66" t="s">
        <v>7</v>
      </c>
      <c r="J77" s="66">
        <v>24</v>
      </c>
      <c r="K77" s="66" t="s">
        <v>7</v>
      </c>
      <c r="L77" s="66">
        <v>40</v>
      </c>
      <c r="M77" s="79" t="s">
        <v>7</v>
      </c>
      <c r="N77" s="68" t="s">
        <v>436</v>
      </c>
    </row>
    <row r="78" spans="2:14" x14ac:dyDescent="0.25">
      <c r="B78" s="67" t="s">
        <v>200</v>
      </c>
      <c r="C78" s="67" t="s">
        <v>437</v>
      </c>
      <c r="D78" s="66">
        <v>0</v>
      </c>
      <c r="E78" s="66">
        <v>0</v>
      </c>
      <c r="F78" s="66">
        <v>24</v>
      </c>
      <c r="G78" s="66" t="s">
        <v>7</v>
      </c>
      <c r="H78" s="66">
        <v>24</v>
      </c>
      <c r="I78" s="66" t="s">
        <v>7</v>
      </c>
      <c r="J78" s="66">
        <v>24</v>
      </c>
      <c r="K78" s="66" t="s">
        <v>7</v>
      </c>
      <c r="L78" s="66">
        <v>26</v>
      </c>
      <c r="M78" s="78">
        <v>40</v>
      </c>
      <c r="N78" s="80" t="s">
        <v>438</v>
      </c>
    </row>
    <row r="79" spans="2:14" x14ac:dyDescent="0.25">
      <c r="B79" s="66" t="s">
        <v>200</v>
      </c>
      <c r="C79" s="67" t="s">
        <v>439</v>
      </c>
      <c r="D79" s="66">
        <v>0</v>
      </c>
      <c r="E79" s="66">
        <v>0</v>
      </c>
      <c r="F79" s="66">
        <v>24</v>
      </c>
      <c r="G79" s="66" t="s">
        <v>7</v>
      </c>
      <c r="H79" s="66">
        <v>24</v>
      </c>
      <c r="I79" s="66" t="s">
        <v>7</v>
      </c>
      <c r="J79" s="66">
        <v>24</v>
      </c>
      <c r="K79" s="66" t="s">
        <v>7</v>
      </c>
      <c r="L79" s="67">
        <v>17</v>
      </c>
      <c r="M79" s="66" t="s">
        <v>7</v>
      </c>
      <c r="N79" s="68" t="s">
        <v>440</v>
      </c>
    </row>
    <row r="80" spans="2:14" x14ac:dyDescent="0.25">
      <c r="B80" s="66" t="s">
        <v>200</v>
      </c>
      <c r="C80" s="67" t="s">
        <v>286</v>
      </c>
      <c r="D80" s="67">
        <v>0</v>
      </c>
      <c r="E80" s="67">
        <v>0</v>
      </c>
      <c r="F80" s="67">
        <v>24</v>
      </c>
      <c r="G80" s="67" t="s">
        <v>7</v>
      </c>
      <c r="H80" s="67">
        <v>24</v>
      </c>
      <c r="I80" s="67" t="s">
        <v>7</v>
      </c>
      <c r="J80" s="67">
        <v>24</v>
      </c>
      <c r="K80" s="67" t="s">
        <v>7</v>
      </c>
      <c r="L80" s="67">
        <v>34</v>
      </c>
      <c r="M80" s="67" t="s">
        <v>7</v>
      </c>
      <c r="N80" s="68" t="s">
        <v>441</v>
      </c>
    </row>
    <row r="81" spans="2:14" x14ac:dyDescent="0.25">
      <c r="B81" s="66" t="s">
        <v>93</v>
      </c>
      <c r="C81" s="66" t="s">
        <v>442</v>
      </c>
      <c r="D81" s="66" t="s">
        <v>7</v>
      </c>
      <c r="E81" s="66" t="s">
        <v>7</v>
      </c>
      <c r="F81" s="66" t="s">
        <v>12</v>
      </c>
      <c r="G81" s="66" t="s">
        <v>12</v>
      </c>
      <c r="H81" s="66" t="s">
        <v>7</v>
      </c>
      <c r="I81" s="66" t="s">
        <v>7</v>
      </c>
      <c r="J81" s="66" t="s">
        <v>7</v>
      </c>
      <c r="K81" s="66" t="s">
        <v>7</v>
      </c>
      <c r="L81" s="66">
        <v>39</v>
      </c>
      <c r="M81" s="66" t="s">
        <v>7</v>
      </c>
      <c r="N81" s="68" t="s">
        <v>294</v>
      </c>
    </row>
    <row r="82" spans="2:14" x14ac:dyDescent="0.25">
      <c r="B82" s="66" t="s">
        <v>93</v>
      </c>
      <c r="C82" s="66" t="s">
        <v>37</v>
      </c>
      <c r="D82" s="66" t="s">
        <v>7</v>
      </c>
      <c r="E82" s="66" t="s">
        <v>7</v>
      </c>
      <c r="F82" s="66" t="s">
        <v>12</v>
      </c>
      <c r="G82" s="66" t="s">
        <v>12</v>
      </c>
      <c r="H82" s="66" t="s">
        <v>7</v>
      </c>
      <c r="I82" s="66" t="s">
        <v>7</v>
      </c>
      <c r="J82" s="66" t="s">
        <v>7</v>
      </c>
      <c r="K82" s="66" t="s">
        <v>7</v>
      </c>
      <c r="L82" s="66">
        <v>70</v>
      </c>
      <c r="M82" s="66" t="s">
        <v>7</v>
      </c>
      <c r="N82" s="68"/>
    </row>
    <row r="83" spans="2:14" x14ac:dyDescent="0.25">
      <c r="B83" s="66" t="s">
        <v>93</v>
      </c>
      <c r="C83" s="66" t="s">
        <v>443</v>
      </c>
      <c r="D83" s="66" t="s">
        <v>7</v>
      </c>
      <c r="E83" s="66" t="s">
        <v>7</v>
      </c>
      <c r="F83" s="66" t="s">
        <v>12</v>
      </c>
      <c r="G83" s="66" t="s">
        <v>12</v>
      </c>
      <c r="H83" s="66" t="s">
        <v>7</v>
      </c>
      <c r="I83" s="66" t="s">
        <v>7</v>
      </c>
      <c r="J83" s="66" t="s">
        <v>7</v>
      </c>
      <c r="K83" s="66" t="s">
        <v>7</v>
      </c>
      <c r="L83" s="66">
        <v>39</v>
      </c>
      <c r="M83" s="66" t="s">
        <v>7</v>
      </c>
      <c r="N83" s="68" t="s">
        <v>94</v>
      </c>
    </row>
    <row r="84" spans="2:14" x14ac:dyDescent="0.25">
      <c r="B84" s="67" t="s">
        <v>36</v>
      </c>
      <c r="C84" s="66" t="s">
        <v>32</v>
      </c>
      <c r="D84" s="66" t="s">
        <v>7</v>
      </c>
      <c r="E84" s="66" t="s">
        <v>7</v>
      </c>
      <c r="F84" s="66" t="s">
        <v>12</v>
      </c>
      <c r="G84" s="66" t="s">
        <v>12</v>
      </c>
      <c r="H84" s="66" t="s">
        <v>12</v>
      </c>
      <c r="I84" s="66" t="s">
        <v>12</v>
      </c>
      <c r="J84" s="66" t="s">
        <v>12</v>
      </c>
      <c r="K84" s="66" t="s">
        <v>12</v>
      </c>
      <c r="L84" s="66">
        <v>0</v>
      </c>
      <c r="M84" s="66">
        <v>0</v>
      </c>
      <c r="N84" s="68"/>
    </row>
    <row r="85" spans="2:14" x14ac:dyDescent="0.25">
      <c r="B85" s="66" t="s">
        <v>36</v>
      </c>
      <c r="C85" s="66" t="s">
        <v>37</v>
      </c>
      <c r="D85" s="66" t="s">
        <v>7</v>
      </c>
      <c r="E85" s="66" t="s">
        <v>7</v>
      </c>
      <c r="F85" s="66" t="s">
        <v>12</v>
      </c>
      <c r="G85" s="66" t="s">
        <v>12</v>
      </c>
      <c r="H85" s="66" t="s">
        <v>12</v>
      </c>
      <c r="I85" s="66" t="s">
        <v>12</v>
      </c>
      <c r="J85" s="66" t="s">
        <v>12</v>
      </c>
      <c r="K85" s="66" t="s">
        <v>12</v>
      </c>
      <c r="L85" s="66">
        <v>0</v>
      </c>
      <c r="M85" s="66">
        <v>0</v>
      </c>
      <c r="N85" s="68"/>
    </row>
    <row r="86" spans="2:14" x14ac:dyDescent="0.25">
      <c r="B86" s="66" t="s">
        <v>36</v>
      </c>
      <c r="C86" s="66" t="s">
        <v>38</v>
      </c>
      <c r="D86" s="66" t="s">
        <v>7</v>
      </c>
      <c r="E86" s="66" t="s">
        <v>7</v>
      </c>
      <c r="F86" s="66" t="s">
        <v>12</v>
      </c>
      <c r="G86" s="66" t="s">
        <v>12</v>
      </c>
      <c r="H86" s="66" t="s">
        <v>7</v>
      </c>
      <c r="I86" s="66" t="s">
        <v>7</v>
      </c>
      <c r="J86" s="66" t="s">
        <v>7</v>
      </c>
      <c r="K86" s="66" t="s">
        <v>7</v>
      </c>
      <c r="L86" s="66">
        <v>0</v>
      </c>
      <c r="M86" s="66">
        <v>0</v>
      </c>
      <c r="N86" s="68" t="s">
        <v>444</v>
      </c>
    </row>
    <row r="87" spans="2:14" x14ac:dyDescent="0.25">
      <c r="B87" s="66" t="s">
        <v>58</v>
      </c>
      <c r="C87" s="66" t="s">
        <v>20</v>
      </c>
      <c r="D87" s="66">
        <v>2</v>
      </c>
      <c r="E87" s="66">
        <v>2</v>
      </c>
      <c r="F87" s="66" t="s">
        <v>12</v>
      </c>
      <c r="G87" s="66" t="s">
        <v>12</v>
      </c>
      <c r="H87" s="66" t="s">
        <v>12</v>
      </c>
      <c r="I87" s="66" t="s">
        <v>12</v>
      </c>
      <c r="J87" s="66" t="s">
        <v>12</v>
      </c>
      <c r="K87" s="66" t="s">
        <v>12</v>
      </c>
      <c r="L87" s="66">
        <v>0</v>
      </c>
      <c r="M87" s="66" t="s">
        <v>7</v>
      </c>
      <c r="N87" s="68"/>
    </row>
    <row r="88" spans="2:14" x14ac:dyDescent="0.25">
      <c r="B88" s="66" t="s">
        <v>16</v>
      </c>
      <c r="C88" s="66" t="s">
        <v>17</v>
      </c>
      <c r="D88" s="66">
        <v>0</v>
      </c>
      <c r="E88" s="66">
        <v>0</v>
      </c>
      <c r="F88" s="67" t="s">
        <v>12</v>
      </c>
      <c r="G88" s="67" t="s">
        <v>12</v>
      </c>
      <c r="H88" s="66">
        <v>24</v>
      </c>
      <c r="I88" s="66" t="s">
        <v>12</v>
      </c>
      <c r="J88" s="66">
        <v>24</v>
      </c>
      <c r="K88" s="66" t="s">
        <v>12</v>
      </c>
      <c r="L88" s="66">
        <v>0</v>
      </c>
      <c r="M88" s="66">
        <v>0</v>
      </c>
      <c r="N88" s="68"/>
    </row>
    <row r="89" spans="2:14" x14ac:dyDescent="0.25">
      <c r="B89" s="66" t="s">
        <v>93</v>
      </c>
      <c r="C89" s="67" t="s">
        <v>445</v>
      </c>
      <c r="D89" s="66" t="s">
        <v>7</v>
      </c>
      <c r="E89" s="66" t="s">
        <v>7</v>
      </c>
      <c r="F89" s="66" t="s">
        <v>12</v>
      </c>
      <c r="G89" s="66" t="s">
        <v>12</v>
      </c>
      <c r="H89" s="66" t="s">
        <v>7</v>
      </c>
      <c r="I89" s="66" t="s">
        <v>7</v>
      </c>
      <c r="J89" s="66" t="s">
        <v>7</v>
      </c>
      <c r="K89" s="66" t="s">
        <v>7</v>
      </c>
      <c r="L89" s="67">
        <v>19.5</v>
      </c>
      <c r="M89" s="66" t="s">
        <v>7</v>
      </c>
      <c r="N89" s="68" t="s">
        <v>94</v>
      </c>
    </row>
    <row r="90" spans="2:14" x14ac:dyDescent="0.25">
      <c r="B90" s="66" t="s">
        <v>33</v>
      </c>
      <c r="C90" s="66" t="s">
        <v>47</v>
      </c>
      <c r="D90" s="66" t="s">
        <v>7</v>
      </c>
      <c r="E90" s="66" t="s">
        <v>7</v>
      </c>
      <c r="F90" s="66" t="s">
        <v>7</v>
      </c>
      <c r="G90" s="66" t="s">
        <v>7</v>
      </c>
      <c r="H90" s="66" t="s">
        <v>7</v>
      </c>
      <c r="I90" s="66" t="s">
        <v>7</v>
      </c>
      <c r="J90" s="66" t="s">
        <v>7</v>
      </c>
      <c r="K90" s="66" t="s">
        <v>7</v>
      </c>
      <c r="L90" s="66" t="s">
        <v>7</v>
      </c>
      <c r="M90" s="66">
        <v>0</v>
      </c>
      <c r="N90" s="68" t="s">
        <v>295</v>
      </c>
    </row>
    <row r="91" spans="2:14" x14ac:dyDescent="0.25">
      <c r="B91" s="66" t="s">
        <v>33</v>
      </c>
      <c r="C91" s="66" t="s">
        <v>48</v>
      </c>
      <c r="D91" s="66">
        <v>0</v>
      </c>
      <c r="E91" s="66" t="s">
        <v>7</v>
      </c>
      <c r="F91" s="66" t="s">
        <v>7</v>
      </c>
      <c r="G91" s="66" t="s">
        <v>7</v>
      </c>
      <c r="H91" s="66" t="s">
        <v>7</v>
      </c>
      <c r="I91" s="66" t="s">
        <v>7</v>
      </c>
      <c r="J91" s="66" t="s">
        <v>7</v>
      </c>
      <c r="K91" s="66" t="s">
        <v>7</v>
      </c>
      <c r="L91" s="66" t="s">
        <v>7</v>
      </c>
      <c r="M91" s="66">
        <v>0</v>
      </c>
      <c r="N91" s="68" t="s">
        <v>296</v>
      </c>
    </row>
    <row r="92" spans="2:14" x14ac:dyDescent="0.25">
      <c r="B92" s="66" t="s">
        <v>33</v>
      </c>
      <c r="C92" s="66" t="s">
        <v>297</v>
      </c>
      <c r="D92" s="66">
        <v>0</v>
      </c>
      <c r="E92" s="66" t="s">
        <v>7</v>
      </c>
      <c r="F92" s="66" t="s">
        <v>7</v>
      </c>
      <c r="G92" s="66" t="s">
        <v>7</v>
      </c>
      <c r="H92" s="66" t="s">
        <v>7</v>
      </c>
      <c r="I92" s="66" t="s">
        <v>7</v>
      </c>
      <c r="J92" s="66" t="s">
        <v>7</v>
      </c>
      <c r="K92" s="66" t="s">
        <v>7</v>
      </c>
      <c r="L92" s="66">
        <v>34</v>
      </c>
      <c r="M92" s="66">
        <v>0</v>
      </c>
      <c r="N92" s="68" t="s">
        <v>295</v>
      </c>
    </row>
    <row r="93" spans="2:14" x14ac:dyDescent="0.25">
      <c r="B93" s="66" t="s">
        <v>60</v>
      </c>
      <c r="C93" s="66" t="s">
        <v>61</v>
      </c>
      <c r="D93" s="66" t="s">
        <v>7</v>
      </c>
      <c r="E93" s="66" t="s">
        <v>7</v>
      </c>
      <c r="F93" s="66" t="s">
        <v>7</v>
      </c>
      <c r="G93" s="66" t="s">
        <v>7</v>
      </c>
      <c r="H93" s="66" t="s">
        <v>7</v>
      </c>
      <c r="I93" s="66" t="s">
        <v>7</v>
      </c>
      <c r="J93" s="66" t="s">
        <v>7</v>
      </c>
      <c r="K93" s="66" t="s">
        <v>7</v>
      </c>
      <c r="L93" s="66" t="s">
        <v>7</v>
      </c>
      <c r="M93" s="66">
        <v>3</v>
      </c>
      <c r="N93" s="68" t="s">
        <v>298</v>
      </c>
    </row>
    <row r="94" spans="2:14" x14ac:dyDescent="0.25">
      <c r="B94" s="66" t="s">
        <v>60</v>
      </c>
      <c r="C94" s="66" t="s">
        <v>30</v>
      </c>
      <c r="D94" s="66" t="s">
        <v>7</v>
      </c>
      <c r="E94" s="66" t="s">
        <v>7</v>
      </c>
      <c r="F94" s="66" t="s">
        <v>7</v>
      </c>
      <c r="G94" s="66" t="s">
        <v>7</v>
      </c>
      <c r="H94" s="66" t="s">
        <v>7</v>
      </c>
      <c r="I94" s="66" t="s">
        <v>7</v>
      </c>
      <c r="J94" s="66" t="s">
        <v>7</v>
      </c>
      <c r="K94" s="66" t="s">
        <v>7</v>
      </c>
      <c r="L94" s="66" t="s">
        <v>7</v>
      </c>
      <c r="M94" s="66" t="s">
        <v>7</v>
      </c>
      <c r="N94" s="68"/>
    </row>
    <row r="95" spans="2:14" x14ac:dyDescent="0.25">
      <c r="B95" s="66" t="s">
        <v>60</v>
      </c>
      <c r="C95" s="66" t="s">
        <v>29</v>
      </c>
      <c r="D95" s="66" t="s">
        <v>7</v>
      </c>
      <c r="E95" s="66" t="s">
        <v>7</v>
      </c>
      <c r="F95" s="66" t="s">
        <v>7</v>
      </c>
      <c r="G95" s="66" t="s">
        <v>7</v>
      </c>
      <c r="H95" s="66" t="s">
        <v>7</v>
      </c>
      <c r="I95" s="66" t="s">
        <v>7</v>
      </c>
      <c r="J95" s="66" t="s">
        <v>7</v>
      </c>
      <c r="K95" s="66" t="s">
        <v>7</v>
      </c>
      <c r="L95" s="66" t="s">
        <v>7</v>
      </c>
      <c r="M95" s="66" t="s">
        <v>7</v>
      </c>
      <c r="N95" s="68"/>
    </row>
    <row r="96" spans="2:14" x14ac:dyDescent="0.25">
      <c r="B96" s="66" t="s">
        <v>60</v>
      </c>
      <c r="C96" s="66" t="s">
        <v>17</v>
      </c>
      <c r="D96" s="66" t="s">
        <v>7</v>
      </c>
      <c r="E96" s="66" t="s">
        <v>7</v>
      </c>
      <c r="F96" s="66" t="s">
        <v>7</v>
      </c>
      <c r="G96" s="66" t="s">
        <v>7</v>
      </c>
      <c r="H96" s="66" t="s">
        <v>7</v>
      </c>
      <c r="I96" s="66" t="s">
        <v>7</v>
      </c>
      <c r="J96" s="66" t="s">
        <v>7</v>
      </c>
      <c r="K96" s="66" t="s">
        <v>7</v>
      </c>
      <c r="L96" s="66" t="s">
        <v>7</v>
      </c>
      <c r="M96" s="66" t="s">
        <v>7</v>
      </c>
      <c r="N96" s="68"/>
    </row>
    <row r="97" spans="2:14" x14ac:dyDescent="0.25">
      <c r="B97" s="66" t="s">
        <v>19</v>
      </c>
      <c r="C97" s="66" t="s">
        <v>20</v>
      </c>
      <c r="D97" s="66" t="s">
        <v>7</v>
      </c>
      <c r="E97" s="66" t="s">
        <v>7</v>
      </c>
      <c r="F97" s="66" t="s">
        <v>7</v>
      </c>
      <c r="G97" s="66" t="s">
        <v>7</v>
      </c>
      <c r="H97" s="66" t="s">
        <v>7</v>
      </c>
      <c r="I97" s="66" t="s">
        <v>7</v>
      </c>
      <c r="J97" s="66" t="s">
        <v>7</v>
      </c>
      <c r="K97" s="66" t="s">
        <v>7</v>
      </c>
      <c r="L97" s="66" t="s">
        <v>7</v>
      </c>
      <c r="M97" s="66" t="s">
        <v>7</v>
      </c>
      <c r="N97" s="68" t="s">
        <v>446</v>
      </c>
    </row>
    <row r="98" spans="2:14" x14ac:dyDescent="0.25">
      <c r="B98" s="66" t="s">
        <v>299</v>
      </c>
      <c r="C98" s="66" t="s">
        <v>13</v>
      </c>
      <c r="D98" s="66" t="s">
        <v>7</v>
      </c>
      <c r="E98" s="66" t="s">
        <v>7</v>
      </c>
      <c r="F98" s="66" t="s">
        <v>7</v>
      </c>
      <c r="G98" s="66" t="s">
        <v>7</v>
      </c>
      <c r="H98" s="66" t="s">
        <v>7</v>
      </c>
      <c r="I98" s="66">
        <v>42</v>
      </c>
      <c r="J98" s="66" t="s">
        <v>7</v>
      </c>
      <c r="K98" s="66" t="s">
        <v>7</v>
      </c>
      <c r="L98" s="66">
        <v>42</v>
      </c>
      <c r="M98" s="66" t="s">
        <v>7</v>
      </c>
      <c r="N98" s="68" t="s">
        <v>447</v>
      </c>
    </row>
    <row r="99" spans="2:14" x14ac:dyDescent="0.25">
      <c r="B99" s="66" t="s">
        <v>28</v>
      </c>
      <c r="C99" s="66" t="s">
        <v>17</v>
      </c>
      <c r="D99" s="66" t="s">
        <v>7</v>
      </c>
      <c r="E99" s="66" t="s">
        <v>7</v>
      </c>
      <c r="F99" s="66" t="s">
        <v>7</v>
      </c>
      <c r="G99" s="66" t="s">
        <v>7</v>
      </c>
      <c r="H99" s="66" t="s">
        <v>7</v>
      </c>
      <c r="I99" s="66" t="s">
        <v>7</v>
      </c>
      <c r="J99" s="66" t="s">
        <v>7</v>
      </c>
      <c r="K99" s="66" t="s">
        <v>7</v>
      </c>
      <c r="L99" s="66">
        <v>0</v>
      </c>
      <c r="M99" s="66" t="s">
        <v>7</v>
      </c>
      <c r="N99" s="68" t="s">
        <v>448</v>
      </c>
    </row>
    <row r="100" spans="2:14" x14ac:dyDescent="0.25">
      <c r="B100" s="66" t="s">
        <v>28</v>
      </c>
      <c r="C100" s="66" t="s">
        <v>29</v>
      </c>
      <c r="D100" s="66" t="s">
        <v>7</v>
      </c>
      <c r="E100" s="66" t="s">
        <v>7</v>
      </c>
      <c r="F100" s="66" t="s">
        <v>7</v>
      </c>
      <c r="G100" s="66" t="s">
        <v>7</v>
      </c>
      <c r="H100" s="66" t="s">
        <v>7</v>
      </c>
      <c r="I100" s="66" t="s">
        <v>7</v>
      </c>
      <c r="J100" s="66" t="s">
        <v>7</v>
      </c>
      <c r="K100" s="66" t="s">
        <v>7</v>
      </c>
      <c r="L100" s="66" t="s">
        <v>7</v>
      </c>
      <c r="M100" s="66" t="s">
        <v>7</v>
      </c>
      <c r="N100" s="68"/>
    </row>
    <row r="101" spans="2:14" x14ac:dyDescent="0.25">
      <c r="B101" s="66" t="s">
        <v>28</v>
      </c>
      <c r="C101" s="66" t="s">
        <v>30</v>
      </c>
      <c r="D101" s="66" t="s">
        <v>7</v>
      </c>
      <c r="E101" s="66" t="s">
        <v>7</v>
      </c>
      <c r="F101" s="66" t="s">
        <v>7</v>
      </c>
      <c r="G101" s="66" t="s">
        <v>7</v>
      </c>
      <c r="H101" s="66" t="s">
        <v>7</v>
      </c>
      <c r="I101" s="66" t="s">
        <v>7</v>
      </c>
      <c r="J101" s="66" t="s">
        <v>7</v>
      </c>
      <c r="K101" s="66" t="s">
        <v>7</v>
      </c>
      <c r="L101" s="66" t="s">
        <v>7</v>
      </c>
      <c r="M101" s="66" t="s">
        <v>7</v>
      </c>
      <c r="N101" s="68"/>
    </row>
    <row r="102" spans="2:14" x14ac:dyDescent="0.25">
      <c r="B102" s="66" t="s">
        <v>31</v>
      </c>
      <c r="C102" s="66" t="s">
        <v>32</v>
      </c>
      <c r="D102" s="66" t="s">
        <v>7</v>
      </c>
      <c r="E102" s="66" t="s">
        <v>7</v>
      </c>
      <c r="F102" s="66" t="s">
        <v>7</v>
      </c>
      <c r="G102" s="66" t="s">
        <v>7</v>
      </c>
      <c r="H102" s="66" t="s">
        <v>7</v>
      </c>
      <c r="I102" s="66" t="s">
        <v>7</v>
      </c>
      <c r="J102" s="66" t="s">
        <v>7</v>
      </c>
      <c r="K102" s="66" t="s">
        <v>7</v>
      </c>
      <c r="L102" s="66">
        <v>43</v>
      </c>
      <c r="M102" s="66" t="s">
        <v>7</v>
      </c>
      <c r="N102" s="68" t="s">
        <v>449</v>
      </c>
    </row>
    <row r="103" spans="2:14" x14ac:dyDescent="0.25">
      <c r="B103" s="66" t="s">
        <v>31</v>
      </c>
      <c r="C103" s="66" t="s">
        <v>37</v>
      </c>
      <c r="D103" s="66" t="s">
        <v>7</v>
      </c>
      <c r="E103" s="66" t="s">
        <v>7</v>
      </c>
      <c r="F103" s="66" t="s">
        <v>7</v>
      </c>
      <c r="G103" s="66" t="s">
        <v>7</v>
      </c>
      <c r="H103" s="66" t="s">
        <v>7</v>
      </c>
      <c r="I103" s="66" t="s">
        <v>7</v>
      </c>
      <c r="J103" s="66" t="s">
        <v>7</v>
      </c>
      <c r="K103" s="66" t="s">
        <v>7</v>
      </c>
      <c r="L103" s="66">
        <v>93</v>
      </c>
      <c r="M103" s="66">
        <v>0</v>
      </c>
      <c r="N103" s="68" t="s">
        <v>450</v>
      </c>
    </row>
    <row r="104" spans="2:14" x14ac:dyDescent="0.25">
      <c r="B104" s="66" t="s">
        <v>34</v>
      </c>
      <c r="C104" s="66" t="s">
        <v>300</v>
      </c>
      <c r="D104" s="66" t="s">
        <v>7</v>
      </c>
      <c r="E104" s="66" t="s">
        <v>7</v>
      </c>
      <c r="F104" s="66" t="s">
        <v>7</v>
      </c>
      <c r="G104" s="66" t="s">
        <v>7</v>
      </c>
      <c r="H104" s="66" t="s">
        <v>7</v>
      </c>
      <c r="I104" s="66" t="s">
        <v>7</v>
      </c>
      <c r="J104" s="66" t="s">
        <v>7</v>
      </c>
      <c r="K104" s="66" t="s">
        <v>7</v>
      </c>
      <c r="L104" s="66" t="s">
        <v>7</v>
      </c>
      <c r="M104" s="66" t="s">
        <v>7</v>
      </c>
      <c r="N104" s="68" t="s">
        <v>451</v>
      </c>
    </row>
    <row r="105" spans="2:14" x14ac:dyDescent="0.25">
      <c r="B105" s="66" t="s">
        <v>34</v>
      </c>
      <c r="C105" s="66" t="s">
        <v>301</v>
      </c>
      <c r="D105" s="66" t="s">
        <v>7</v>
      </c>
      <c r="E105" s="66" t="s">
        <v>7</v>
      </c>
      <c r="F105" s="66" t="s">
        <v>7</v>
      </c>
      <c r="G105" s="66" t="s">
        <v>7</v>
      </c>
      <c r="H105" s="66" t="s">
        <v>7</v>
      </c>
      <c r="I105" s="66" t="s">
        <v>7</v>
      </c>
      <c r="J105" s="66" t="s">
        <v>7</v>
      </c>
      <c r="K105" s="66" t="s">
        <v>7</v>
      </c>
      <c r="L105" s="66" t="s">
        <v>7</v>
      </c>
      <c r="M105" s="66" t="s">
        <v>7</v>
      </c>
      <c r="N105" s="68" t="s">
        <v>452</v>
      </c>
    </row>
    <row r="106" spans="2:14" x14ac:dyDescent="0.25">
      <c r="B106" s="66" t="s">
        <v>39</v>
      </c>
      <c r="C106" s="66" t="s">
        <v>20</v>
      </c>
      <c r="D106" s="66" t="s">
        <v>7</v>
      </c>
      <c r="E106" s="66" t="s">
        <v>7</v>
      </c>
      <c r="F106" s="66" t="s">
        <v>7</v>
      </c>
      <c r="G106" s="66" t="s">
        <v>7</v>
      </c>
      <c r="H106" s="66" t="s">
        <v>7</v>
      </c>
      <c r="I106" s="66" t="s">
        <v>7</v>
      </c>
      <c r="J106" s="66" t="s">
        <v>7</v>
      </c>
      <c r="K106" s="66" t="s">
        <v>7</v>
      </c>
      <c r="L106" s="66">
        <v>25</v>
      </c>
      <c r="M106" s="66">
        <v>0</v>
      </c>
      <c r="N106" s="68" t="s">
        <v>40</v>
      </c>
    </row>
    <row r="107" spans="2:14" x14ac:dyDescent="0.25">
      <c r="B107" s="66" t="s">
        <v>39</v>
      </c>
      <c r="C107" s="66" t="s">
        <v>13</v>
      </c>
      <c r="D107" s="66" t="s">
        <v>7</v>
      </c>
      <c r="E107" s="66" t="s">
        <v>7</v>
      </c>
      <c r="F107" s="66" t="s">
        <v>7</v>
      </c>
      <c r="G107" s="66" t="s">
        <v>7</v>
      </c>
      <c r="H107" s="66" t="s">
        <v>7</v>
      </c>
      <c r="I107" s="66" t="s">
        <v>7</v>
      </c>
      <c r="J107" s="66" t="s">
        <v>7</v>
      </c>
      <c r="K107" s="66" t="s">
        <v>7</v>
      </c>
      <c r="L107" s="66">
        <v>70</v>
      </c>
      <c r="M107" s="66">
        <v>0</v>
      </c>
      <c r="N107" s="68" t="s">
        <v>42</v>
      </c>
    </row>
    <row r="108" spans="2:14" x14ac:dyDescent="0.25">
      <c r="B108" s="66" t="s">
        <v>53</v>
      </c>
      <c r="C108" s="66" t="s">
        <v>20</v>
      </c>
      <c r="D108" s="66" t="s">
        <v>7</v>
      </c>
      <c r="E108" s="66" t="s">
        <v>7</v>
      </c>
      <c r="F108" s="66" t="s">
        <v>7</v>
      </c>
      <c r="G108" s="66" t="s">
        <v>7</v>
      </c>
      <c r="H108" s="66" t="s">
        <v>7</v>
      </c>
      <c r="I108" s="66" t="s">
        <v>7</v>
      </c>
      <c r="J108" s="66" t="s">
        <v>7</v>
      </c>
      <c r="K108" s="66" t="s">
        <v>7</v>
      </c>
      <c r="L108" s="66" t="s">
        <v>7</v>
      </c>
      <c r="M108" s="66" t="s">
        <v>7</v>
      </c>
      <c r="N108" s="68"/>
    </row>
    <row r="109" spans="2:14" x14ac:dyDescent="0.25">
      <c r="B109" s="66" t="s">
        <v>53</v>
      </c>
      <c r="C109" s="66" t="s">
        <v>13</v>
      </c>
      <c r="D109" s="66" t="s">
        <v>7</v>
      </c>
      <c r="E109" s="66" t="s">
        <v>7</v>
      </c>
      <c r="F109" s="66" t="s">
        <v>7</v>
      </c>
      <c r="G109" s="66" t="s">
        <v>7</v>
      </c>
      <c r="H109" s="66" t="s">
        <v>7</v>
      </c>
      <c r="I109" s="66" t="s">
        <v>7</v>
      </c>
      <c r="J109" s="66" t="s">
        <v>7</v>
      </c>
      <c r="K109" s="66" t="s">
        <v>7</v>
      </c>
      <c r="L109" s="66" t="s">
        <v>7</v>
      </c>
      <c r="M109" s="66" t="s">
        <v>7</v>
      </c>
      <c r="N109" s="68"/>
    </row>
    <row r="110" spans="2:14" x14ac:dyDescent="0.25">
      <c r="B110" s="66" t="s">
        <v>54</v>
      </c>
      <c r="C110" s="66" t="s">
        <v>55</v>
      </c>
      <c r="D110" s="66" t="s">
        <v>7</v>
      </c>
      <c r="E110" s="66" t="s">
        <v>7</v>
      </c>
      <c r="F110" s="66" t="s">
        <v>7</v>
      </c>
      <c r="G110" s="66" t="s">
        <v>7</v>
      </c>
      <c r="H110" s="66" t="s">
        <v>7</v>
      </c>
      <c r="I110" s="66" t="s">
        <v>7</v>
      </c>
      <c r="J110" s="66" t="s">
        <v>7</v>
      </c>
      <c r="K110" s="66" t="s">
        <v>7</v>
      </c>
      <c r="L110" s="66" t="s">
        <v>7</v>
      </c>
      <c r="M110" s="66" t="s">
        <v>7</v>
      </c>
      <c r="N110" s="68"/>
    </row>
    <row r="111" spans="2:14" x14ac:dyDescent="0.25">
      <c r="B111" s="66" t="s">
        <v>54</v>
      </c>
      <c r="C111" s="66" t="s">
        <v>30</v>
      </c>
      <c r="D111" s="66" t="s">
        <v>7</v>
      </c>
      <c r="E111" s="66" t="s">
        <v>7</v>
      </c>
      <c r="F111" s="66" t="s">
        <v>7</v>
      </c>
      <c r="G111" s="66" t="s">
        <v>7</v>
      </c>
      <c r="H111" s="66" t="s">
        <v>7</v>
      </c>
      <c r="I111" s="66" t="s">
        <v>7</v>
      </c>
      <c r="J111" s="66" t="s">
        <v>7</v>
      </c>
      <c r="K111" s="66" t="s">
        <v>7</v>
      </c>
      <c r="L111" s="66" t="s">
        <v>7</v>
      </c>
      <c r="M111" s="66" t="s">
        <v>7</v>
      </c>
      <c r="N111" s="68"/>
    </row>
    <row r="112" spans="2:14" x14ac:dyDescent="0.25">
      <c r="B112" s="66" t="s">
        <v>54</v>
      </c>
      <c r="C112" s="66" t="s">
        <v>29</v>
      </c>
      <c r="D112" s="66" t="s">
        <v>7</v>
      </c>
      <c r="E112" s="66" t="s">
        <v>7</v>
      </c>
      <c r="F112" s="66" t="s">
        <v>7</v>
      </c>
      <c r="G112" s="66" t="s">
        <v>7</v>
      </c>
      <c r="H112" s="66" t="s">
        <v>7</v>
      </c>
      <c r="I112" s="66" t="s">
        <v>7</v>
      </c>
      <c r="J112" s="66" t="s">
        <v>7</v>
      </c>
      <c r="K112" s="66" t="s">
        <v>7</v>
      </c>
      <c r="L112" s="66" t="s">
        <v>7</v>
      </c>
      <c r="M112" s="66" t="s">
        <v>7</v>
      </c>
      <c r="N112" s="68"/>
    </row>
    <row r="113" spans="2:14" x14ac:dyDescent="0.25">
      <c r="B113" s="66" t="s">
        <v>54</v>
      </c>
      <c r="C113" s="66" t="s">
        <v>56</v>
      </c>
      <c r="D113" s="66" t="s">
        <v>7</v>
      </c>
      <c r="E113" s="66" t="s">
        <v>7</v>
      </c>
      <c r="F113" s="66" t="s">
        <v>7</v>
      </c>
      <c r="G113" s="66" t="s">
        <v>7</v>
      </c>
      <c r="H113" s="66" t="s">
        <v>7</v>
      </c>
      <c r="I113" s="66" t="s">
        <v>7</v>
      </c>
      <c r="J113" s="66" t="s">
        <v>7</v>
      </c>
      <c r="K113" s="66" t="s">
        <v>7</v>
      </c>
      <c r="L113" s="66" t="s">
        <v>7</v>
      </c>
      <c r="M113" s="66" t="s">
        <v>7</v>
      </c>
      <c r="N113" s="68"/>
    </row>
    <row r="114" spans="2:14" x14ac:dyDescent="0.25">
      <c r="B114" s="66" t="s">
        <v>54</v>
      </c>
      <c r="C114" s="66" t="s">
        <v>57</v>
      </c>
      <c r="D114" s="66" t="s">
        <v>7</v>
      </c>
      <c r="E114" s="66" t="s">
        <v>7</v>
      </c>
      <c r="F114" s="66" t="s">
        <v>7</v>
      </c>
      <c r="G114" s="66" t="s">
        <v>7</v>
      </c>
      <c r="H114" s="66" t="s">
        <v>7</v>
      </c>
      <c r="I114" s="66" t="s">
        <v>7</v>
      </c>
      <c r="J114" s="66" t="s">
        <v>7</v>
      </c>
      <c r="K114" s="66" t="s">
        <v>7</v>
      </c>
      <c r="L114" s="66" t="s">
        <v>7</v>
      </c>
      <c r="M114" s="66" t="s">
        <v>7</v>
      </c>
      <c r="N114" s="68"/>
    </row>
    <row r="115" spans="2:14" x14ac:dyDescent="0.25">
      <c r="B115" s="66" t="s">
        <v>62</v>
      </c>
      <c r="C115" s="66" t="s">
        <v>55</v>
      </c>
      <c r="D115" s="66" t="s">
        <v>7</v>
      </c>
      <c r="E115" s="66" t="s">
        <v>7</v>
      </c>
      <c r="F115" s="66" t="s">
        <v>7</v>
      </c>
      <c r="G115" s="66" t="s">
        <v>7</v>
      </c>
      <c r="H115" s="66" t="s">
        <v>7</v>
      </c>
      <c r="I115" s="66" t="s">
        <v>7</v>
      </c>
      <c r="J115" s="66" t="s">
        <v>7</v>
      </c>
      <c r="K115" s="66" t="s">
        <v>7</v>
      </c>
      <c r="L115" s="66" t="s">
        <v>7</v>
      </c>
      <c r="M115" s="81">
        <v>3</v>
      </c>
      <c r="N115" s="68" t="s">
        <v>453</v>
      </c>
    </row>
    <row r="116" spans="2:14" x14ac:dyDescent="0.25">
      <c r="B116" s="67" t="s">
        <v>62</v>
      </c>
      <c r="C116" s="66" t="s">
        <v>63</v>
      </c>
      <c r="D116" s="66" t="s">
        <v>7</v>
      </c>
      <c r="E116" s="66" t="s">
        <v>7</v>
      </c>
      <c r="F116" s="66" t="s">
        <v>7</v>
      </c>
      <c r="G116" s="66" t="s">
        <v>7</v>
      </c>
      <c r="H116" s="66" t="s">
        <v>7</v>
      </c>
      <c r="I116" s="66" t="s">
        <v>7</v>
      </c>
      <c r="J116" s="66" t="s">
        <v>7</v>
      </c>
      <c r="K116" s="66" t="s">
        <v>7</v>
      </c>
      <c r="L116" s="66" t="s">
        <v>7</v>
      </c>
      <c r="M116" s="67">
        <v>3</v>
      </c>
      <c r="N116" s="68" t="s">
        <v>453</v>
      </c>
    </row>
    <row r="117" spans="2:14" x14ac:dyDescent="0.25">
      <c r="B117" s="66" t="s">
        <v>62</v>
      </c>
      <c r="C117" s="66" t="s">
        <v>64</v>
      </c>
      <c r="D117" s="66" t="s">
        <v>7</v>
      </c>
      <c r="E117" s="66" t="s">
        <v>7</v>
      </c>
      <c r="F117" s="66" t="s">
        <v>7</v>
      </c>
      <c r="G117" s="66" t="s">
        <v>7</v>
      </c>
      <c r="H117" s="66" t="s">
        <v>7</v>
      </c>
      <c r="I117" s="66" t="s">
        <v>7</v>
      </c>
      <c r="J117" s="66" t="s">
        <v>7</v>
      </c>
      <c r="K117" s="66" t="s">
        <v>7</v>
      </c>
      <c r="L117" s="66" t="s">
        <v>7</v>
      </c>
      <c r="M117" s="81">
        <v>3</v>
      </c>
      <c r="N117" s="68" t="s">
        <v>454</v>
      </c>
    </row>
    <row r="118" spans="2:14" x14ac:dyDescent="0.25">
      <c r="B118" s="66" t="s">
        <v>62</v>
      </c>
      <c r="C118" s="66" t="s">
        <v>65</v>
      </c>
      <c r="D118" s="66" t="s">
        <v>7</v>
      </c>
      <c r="E118" s="66" t="s">
        <v>7</v>
      </c>
      <c r="F118" s="66" t="s">
        <v>7</v>
      </c>
      <c r="G118" s="66" t="s">
        <v>7</v>
      </c>
      <c r="H118" s="66" t="s">
        <v>7</v>
      </c>
      <c r="I118" s="66" t="s">
        <v>7</v>
      </c>
      <c r="J118" s="66" t="s">
        <v>7</v>
      </c>
      <c r="K118" s="66" t="s">
        <v>7</v>
      </c>
      <c r="L118" s="66" t="s">
        <v>7</v>
      </c>
      <c r="M118" s="82">
        <v>3</v>
      </c>
      <c r="N118" s="68" t="s">
        <v>454</v>
      </c>
    </row>
    <row r="119" spans="2:14" x14ac:dyDescent="0.25">
      <c r="B119" s="66" t="s">
        <v>66</v>
      </c>
      <c r="C119" s="66" t="s">
        <v>20</v>
      </c>
      <c r="D119" s="66" t="s">
        <v>7</v>
      </c>
      <c r="E119" s="66" t="s">
        <v>7</v>
      </c>
      <c r="F119" s="66" t="s">
        <v>7</v>
      </c>
      <c r="G119" s="66" t="s">
        <v>7</v>
      </c>
      <c r="H119" s="66" t="s">
        <v>7</v>
      </c>
      <c r="I119" s="66" t="s">
        <v>7</v>
      </c>
      <c r="J119" s="66" t="s">
        <v>7</v>
      </c>
      <c r="K119" s="66" t="s">
        <v>7</v>
      </c>
      <c r="L119" s="66" t="s">
        <v>7</v>
      </c>
      <c r="M119" s="66" t="s">
        <v>7</v>
      </c>
      <c r="N119" s="68"/>
    </row>
    <row r="120" spans="2:14" x14ac:dyDescent="0.25">
      <c r="B120" s="66" t="s">
        <v>66</v>
      </c>
      <c r="C120" s="66" t="s">
        <v>67</v>
      </c>
      <c r="D120" s="66" t="s">
        <v>7</v>
      </c>
      <c r="E120" s="66" t="s">
        <v>7</v>
      </c>
      <c r="F120" s="66" t="s">
        <v>7</v>
      </c>
      <c r="G120" s="66" t="s">
        <v>7</v>
      </c>
      <c r="H120" s="66" t="s">
        <v>7</v>
      </c>
      <c r="I120" s="66" t="s">
        <v>7</v>
      </c>
      <c r="J120" s="66" t="s">
        <v>7</v>
      </c>
      <c r="K120" s="66" t="s">
        <v>7</v>
      </c>
      <c r="L120" s="66" t="s">
        <v>7</v>
      </c>
      <c r="M120" s="66" t="s">
        <v>7</v>
      </c>
      <c r="N120" s="68"/>
    </row>
    <row r="121" spans="2:14" x14ac:dyDescent="0.25">
      <c r="B121" s="66" t="s">
        <v>68</v>
      </c>
      <c r="C121" s="66" t="s">
        <v>73</v>
      </c>
      <c r="D121" s="66" t="s">
        <v>7</v>
      </c>
      <c r="E121" s="66" t="s">
        <v>7</v>
      </c>
      <c r="F121" s="66" t="s">
        <v>7</v>
      </c>
      <c r="G121" s="66" t="s">
        <v>7</v>
      </c>
      <c r="H121" s="66" t="s">
        <v>7</v>
      </c>
      <c r="I121" s="66" t="s">
        <v>7</v>
      </c>
      <c r="J121" s="66" t="s">
        <v>7</v>
      </c>
      <c r="K121" s="66" t="s">
        <v>7</v>
      </c>
      <c r="L121" s="66">
        <v>30</v>
      </c>
      <c r="M121" s="66" t="s">
        <v>7</v>
      </c>
      <c r="N121" s="68" t="s">
        <v>455</v>
      </c>
    </row>
    <row r="122" spans="2:14" x14ac:dyDescent="0.25">
      <c r="B122" s="66" t="s">
        <v>68</v>
      </c>
      <c r="C122" s="66" t="s">
        <v>20</v>
      </c>
      <c r="D122" s="66" t="s">
        <v>7</v>
      </c>
      <c r="E122" s="66" t="s">
        <v>7</v>
      </c>
      <c r="F122" s="66" t="s">
        <v>7</v>
      </c>
      <c r="G122" s="66" t="s">
        <v>7</v>
      </c>
      <c r="H122" s="66" t="s">
        <v>7</v>
      </c>
      <c r="I122" s="66" t="s">
        <v>7</v>
      </c>
      <c r="J122" s="66" t="s">
        <v>7</v>
      </c>
      <c r="K122" s="66" t="s">
        <v>7</v>
      </c>
      <c r="L122" s="66">
        <v>45</v>
      </c>
      <c r="M122" s="66" t="s">
        <v>7</v>
      </c>
      <c r="N122" s="68" t="s">
        <v>87</v>
      </c>
    </row>
    <row r="123" spans="2:14" x14ac:dyDescent="0.25">
      <c r="B123" s="66" t="s">
        <v>68</v>
      </c>
      <c r="C123" s="66" t="s">
        <v>67</v>
      </c>
      <c r="D123" s="66">
        <v>0</v>
      </c>
      <c r="E123" s="66">
        <v>0</v>
      </c>
      <c r="F123" s="66" t="s">
        <v>7</v>
      </c>
      <c r="G123" s="66" t="s">
        <v>7</v>
      </c>
      <c r="H123" s="66" t="s">
        <v>7</v>
      </c>
      <c r="I123" s="66" t="s">
        <v>7</v>
      </c>
      <c r="J123" s="66" t="s">
        <v>7</v>
      </c>
      <c r="K123" s="66" t="s">
        <v>7</v>
      </c>
      <c r="L123" s="67">
        <v>60</v>
      </c>
      <c r="M123" s="66" t="s">
        <v>7</v>
      </c>
      <c r="N123" s="68" t="s">
        <v>302</v>
      </c>
    </row>
    <row r="124" spans="2:14" x14ac:dyDescent="0.25">
      <c r="B124" s="66" t="s">
        <v>68</v>
      </c>
      <c r="C124" s="66" t="s">
        <v>74</v>
      </c>
      <c r="D124" s="66" t="s">
        <v>7</v>
      </c>
      <c r="E124" s="66" t="s">
        <v>7</v>
      </c>
      <c r="F124" s="66" t="s">
        <v>7</v>
      </c>
      <c r="G124" s="66" t="s">
        <v>7</v>
      </c>
      <c r="H124" s="66" t="s">
        <v>7</v>
      </c>
      <c r="I124" s="66" t="s">
        <v>7</v>
      </c>
      <c r="J124" s="66" t="s">
        <v>7</v>
      </c>
      <c r="K124" s="66" t="s">
        <v>7</v>
      </c>
      <c r="L124" s="66">
        <v>60</v>
      </c>
      <c r="M124" s="66" t="s">
        <v>7</v>
      </c>
      <c r="N124" s="68" t="s">
        <v>87</v>
      </c>
    </row>
    <row r="125" spans="2:14" x14ac:dyDescent="0.25">
      <c r="B125" s="66" t="s">
        <v>77</v>
      </c>
      <c r="C125" s="66" t="s">
        <v>20</v>
      </c>
      <c r="D125" s="66" t="s">
        <v>7</v>
      </c>
      <c r="E125" s="66" t="s">
        <v>7</v>
      </c>
      <c r="F125" s="66" t="s">
        <v>7</v>
      </c>
      <c r="G125" s="66" t="s">
        <v>7</v>
      </c>
      <c r="H125" s="66" t="s">
        <v>7</v>
      </c>
      <c r="I125" s="66" t="s">
        <v>7</v>
      </c>
      <c r="J125" s="66" t="s">
        <v>7</v>
      </c>
      <c r="K125" s="66" t="s">
        <v>7</v>
      </c>
      <c r="L125" s="66" t="s">
        <v>7</v>
      </c>
      <c r="M125" s="66" t="s">
        <v>7</v>
      </c>
      <c r="N125" s="68"/>
    </row>
    <row r="126" spans="2:14" x14ac:dyDescent="0.25">
      <c r="B126" s="66" t="s">
        <v>77</v>
      </c>
      <c r="C126" s="66" t="s">
        <v>13</v>
      </c>
      <c r="D126" s="66" t="s">
        <v>7</v>
      </c>
      <c r="E126" s="66" t="s">
        <v>7</v>
      </c>
      <c r="F126" s="66" t="s">
        <v>7</v>
      </c>
      <c r="G126" s="66" t="s">
        <v>7</v>
      </c>
      <c r="H126" s="66" t="s">
        <v>7</v>
      </c>
      <c r="I126" s="66" t="s">
        <v>7</v>
      </c>
      <c r="J126" s="66" t="s">
        <v>7</v>
      </c>
      <c r="K126" s="66" t="s">
        <v>7</v>
      </c>
      <c r="L126" s="66" t="s">
        <v>7</v>
      </c>
      <c r="M126" s="66" t="s">
        <v>7</v>
      </c>
      <c r="N126" s="68" t="s">
        <v>456</v>
      </c>
    </row>
    <row r="127" spans="2:14" ht="20.25" customHeight="1" x14ac:dyDescent="0.25">
      <c r="B127" s="66" t="s">
        <v>80</v>
      </c>
      <c r="C127" s="66" t="s">
        <v>8</v>
      </c>
      <c r="D127" s="66" t="s">
        <v>7</v>
      </c>
      <c r="E127" s="66" t="s">
        <v>7</v>
      </c>
      <c r="F127" s="66" t="s">
        <v>7</v>
      </c>
      <c r="G127" s="66" t="s">
        <v>7</v>
      </c>
      <c r="H127" s="66" t="s">
        <v>7</v>
      </c>
      <c r="I127" s="66" t="s">
        <v>7</v>
      </c>
      <c r="J127" s="66" t="s">
        <v>12</v>
      </c>
      <c r="K127" s="66" t="s">
        <v>12</v>
      </c>
      <c r="L127" s="66" t="s">
        <v>12</v>
      </c>
      <c r="M127" s="66" t="s">
        <v>7</v>
      </c>
      <c r="N127" s="68" t="s">
        <v>72</v>
      </c>
    </row>
    <row r="128" spans="2:14" ht="15" customHeight="1" x14ac:dyDescent="0.25">
      <c r="B128" s="66" t="s">
        <v>80</v>
      </c>
      <c r="C128" s="66" t="s">
        <v>13</v>
      </c>
      <c r="D128" s="66" t="s">
        <v>7</v>
      </c>
      <c r="E128" s="66" t="s">
        <v>7</v>
      </c>
      <c r="F128" s="66" t="s">
        <v>7</v>
      </c>
      <c r="G128" s="66" t="s">
        <v>7</v>
      </c>
      <c r="H128" s="66" t="s">
        <v>7</v>
      </c>
      <c r="I128" s="66" t="s">
        <v>7</v>
      </c>
      <c r="J128" s="66" t="s">
        <v>12</v>
      </c>
      <c r="K128" s="66" t="s">
        <v>12</v>
      </c>
      <c r="L128" s="66" t="s">
        <v>12</v>
      </c>
      <c r="M128" s="66" t="s">
        <v>7</v>
      </c>
      <c r="N128" s="68" t="s">
        <v>72</v>
      </c>
    </row>
    <row r="129" spans="2:14" x14ac:dyDescent="0.25">
      <c r="B129" s="66" t="s">
        <v>80</v>
      </c>
      <c r="C129" s="66" t="s">
        <v>81</v>
      </c>
      <c r="D129" s="66" t="s">
        <v>12</v>
      </c>
      <c r="E129" s="66" t="s">
        <v>12</v>
      </c>
      <c r="F129" s="66" t="s">
        <v>7</v>
      </c>
      <c r="G129" s="66" t="s">
        <v>12</v>
      </c>
      <c r="H129" s="66" t="s">
        <v>12</v>
      </c>
      <c r="I129" s="66" t="s">
        <v>12</v>
      </c>
      <c r="J129" s="66" t="s">
        <v>7</v>
      </c>
      <c r="K129" s="66" t="s">
        <v>12</v>
      </c>
      <c r="L129" s="66" t="s">
        <v>7</v>
      </c>
      <c r="M129" s="66" t="s">
        <v>7</v>
      </c>
      <c r="N129" s="68"/>
    </row>
    <row r="130" spans="2:14" x14ac:dyDescent="0.25">
      <c r="B130" s="66" t="s">
        <v>82</v>
      </c>
      <c r="C130" s="67" t="s">
        <v>457</v>
      </c>
      <c r="D130" s="66" t="s">
        <v>7</v>
      </c>
      <c r="E130" s="66" t="s">
        <v>7</v>
      </c>
      <c r="F130" s="66" t="s">
        <v>7</v>
      </c>
      <c r="G130" s="66" t="s">
        <v>7</v>
      </c>
      <c r="H130" s="66" t="s">
        <v>7</v>
      </c>
      <c r="I130" s="66" t="s">
        <v>7</v>
      </c>
      <c r="J130" s="66" t="s">
        <v>7</v>
      </c>
      <c r="K130" s="66" t="s">
        <v>7</v>
      </c>
      <c r="L130" s="66" t="s">
        <v>7</v>
      </c>
      <c r="M130" s="66" t="s">
        <v>7</v>
      </c>
      <c r="N130" s="68"/>
    </row>
    <row r="131" spans="2:14" x14ac:dyDescent="0.25">
      <c r="B131" s="66" t="s">
        <v>82</v>
      </c>
      <c r="C131" s="67" t="s">
        <v>458</v>
      </c>
      <c r="D131" s="66" t="s">
        <v>7</v>
      </c>
      <c r="E131" s="66" t="s">
        <v>7</v>
      </c>
      <c r="F131" s="66" t="s">
        <v>7</v>
      </c>
      <c r="G131" s="66" t="s">
        <v>7</v>
      </c>
      <c r="H131" s="66" t="s">
        <v>7</v>
      </c>
      <c r="I131" s="66" t="s">
        <v>7</v>
      </c>
      <c r="J131" s="66" t="s">
        <v>7</v>
      </c>
      <c r="K131" s="66" t="s">
        <v>7</v>
      </c>
      <c r="L131" s="66" t="s">
        <v>7</v>
      </c>
      <c r="M131" s="66" t="s">
        <v>7</v>
      </c>
      <c r="N131" s="68"/>
    </row>
    <row r="132" spans="2:14" x14ac:dyDescent="0.25">
      <c r="B132" s="66" t="s">
        <v>82</v>
      </c>
      <c r="C132" s="67" t="s">
        <v>459</v>
      </c>
      <c r="D132" s="66" t="s">
        <v>7</v>
      </c>
      <c r="E132" s="66" t="s">
        <v>7</v>
      </c>
      <c r="F132" s="66" t="s">
        <v>7</v>
      </c>
      <c r="G132" s="66" t="s">
        <v>7</v>
      </c>
      <c r="H132" s="66" t="s">
        <v>7</v>
      </c>
      <c r="I132" s="66" t="s">
        <v>7</v>
      </c>
      <c r="J132" s="66" t="s">
        <v>7</v>
      </c>
      <c r="K132" s="66" t="s">
        <v>7</v>
      </c>
      <c r="L132" s="66" t="s">
        <v>7</v>
      </c>
      <c r="M132" s="66" t="s">
        <v>7</v>
      </c>
      <c r="N132" s="68"/>
    </row>
    <row r="133" spans="2:14" x14ac:dyDescent="0.25">
      <c r="B133" s="66" t="s">
        <v>82</v>
      </c>
      <c r="C133" s="67" t="s">
        <v>83</v>
      </c>
      <c r="D133" s="66" t="s">
        <v>7</v>
      </c>
      <c r="E133" s="66" t="s">
        <v>7</v>
      </c>
      <c r="F133" s="66" t="s">
        <v>7</v>
      </c>
      <c r="G133" s="66" t="s">
        <v>7</v>
      </c>
      <c r="H133" s="66" t="s">
        <v>7</v>
      </c>
      <c r="I133" s="66" t="s">
        <v>7</v>
      </c>
      <c r="J133" s="66" t="s">
        <v>7</v>
      </c>
      <c r="K133" s="66" t="s">
        <v>7</v>
      </c>
      <c r="L133" s="66" t="s">
        <v>7</v>
      </c>
      <c r="M133" s="66" t="s">
        <v>7</v>
      </c>
      <c r="N133" s="68"/>
    </row>
    <row r="134" spans="2:14" x14ac:dyDescent="0.25">
      <c r="B134" s="66" t="s">
        <v>82</v>
      </c>
      <c r="C134" s="66" t="s">
        <v>84</v>
      </c>
      <c r="D134" s="66" t="s">
        <v>7</v>
      </c>
      <c r="E134" s="66" t="s">
        <v>7</v>
      </c>
      <c r="F134" s="66" t="s">
        <v>7</v>
      </c>
      <c r="G134" s="66" t="s">
        <v>7</v>
      </c>
      <c r="H134" s="66" t="s">
        <v>7</v>
      </c>
      <c r="I134" s="66" t="s">
        <v>7</v>
      </c>
      <c r="J134" s="66" t="s">
        <v>7</v>
      </c>
      <c r="K134" s="66" t="s">
        <v>7</v>
      </c>
      <c r="L134" s="66" t="s">
        <v>7</v>
      </c>
      <c r="M134" s="66" t="s">
        <v>7</v>
      </c>
      <c r="N134" s="68" t="s">
        <v>460</v>
      </c>
    </row>
    <row r="135" spans="2:14" x14ac:dyDescent="0.25">
      <c r="B135" s="66" t="s">
        <v>82</v>
      </c>
      <c r="C135" s="66" t="s">
        <v>13</v>
      </c>
      <c r="D135" s="66" t="s">
        <v>7</v>
      </c>
      <c r="E135" s="66" t="s">
        <v>7</v>
      </c>
      <c r="F135" s="66" t="s">
        <v>7</v>
      </c>
      <c r="G135" s="66" t="s">
        <v>7</v>
      </c>
      <c r="H135" s="66" t="s">
        <v>7</v>
      </c>
      <c r="I135" s="66" t="s">
        <v>7</v>
      </c>
      <c r="J135" s="66" t="s">
        <v>7</v>
      </c>
      <c r="K135" s="66" t="s">
        <v>7</v>
      </c>
      <c r="L135" s="66" t="s">
        <v>7</v>
      </c>
      <c r="M135" s="81">
        <v>5</v>
      </c>
      <c r="N135" s="80" t="s">
        <v>461</v>
      </c>
    </row>
    <row r="136" spans="2:14" x14ac:dyDescent="0.25">
      <c r="B136" s="66" t="s">
        <v>89</v>
      </c>
      <c r="C136" s="66" t="s">
        <v>8</v>
      </c>
      <c r="D136" s="66" t="s">
        <v>7</v>
      </c>
      <c r="E136" s="66" t="s">
        <v>7</v>
      </c>
      <c r="F136" s="66" t="s">
        <v>7</v>
      </c>
      <c r="G136" s="66" t="s">
        <v>7</v>
      </c>
      <c r="H136" s="66" t="s">
        <v>7</v>
      </c>
      <c r="I136" s="66" t="s">
        <v>7</v>
      </c>
      <c r="J136" s="66" t="s">
        <v>7</v>
      </c>
      <c r="K136" s="66" t="s">
        <v>7</v>
      </c>
      <c r="L136" s="66">
        <v>0</v>
      </c>
      <c r="M136" s="66" t="s">
        <v>7</v>
      </c>
      <c r="N136" s="68" t="s">
        <v>90</v>
      </c>
    </row>
    <row r="137" spans="2:14" x14ac:dyDescent="0.25">
      <c r="B137" s="66" t="s">
        <v>89</v>
      </c>
      <c r="C137" s="66" t="s">
        <v>13</v>
      </c>
      <c r="D137" s="66" t="s">
        <v>7</v>
      </c>
      <c r="E137" s="66" t="s">
        <v>7</v>
      </c>
      <c r="F137" s="66" t="s">
        <v>7</v>
      </c>
      <c r="G137" s="66" t="s">
        <v>7</v>
      </c>
      <c r="H137" s="66" t="s">
        <v>7</v>
      </c>
      <c r="I137" s="66" t="s">
        <v>7</v>
      </c>
      <c r="J137" s="66" t="s">
        <v>7</v>
      </c>
      <c r="K137" s="66" t="s">
        <v>7</v>
      </c>
      <c r="L137" s="66">
        <v>0</v>
      </c>
      <c r="M137" s="66" t="s">
        <v>7</v>
      </c>
      <c r="N137" s="68" t="s">
        <v>90</v>
      </c>
    </row>
    <row r="138" spans="2:14" x14ac:dyDescent="0.25">
      <c r="B138" s="66" t="s">
        <v>33</v>
      </c>
      <c r="C138" s="67" t="s">
        <v>462</v>
      </c>
      <c r="D138" s="66">
        <v>0</v>
      </c>
      <c r="E138" s="66" t="s">
        <v>7</v>
      </c>
      <c r="F138" s="66" t="s">
        <v>7</v>
      </c>
      <c r="G138" s="66" t="s">
        <v>7</v>
      </c>
      <c r="H138" s="66" t="s">
        <v>7</v>
      </c>
      <c r="I138" s="66" t="s">
        <v>7</v>
      </c>
      <c r="J138" s="66" t="s">
        <v>7</v>
      </c>
      <c r="K138" s="66" t="s">
        <v>7</v>
      </c>
      <c r="L138" s="67" t="s">
        <v>7</v>
      </c>
      <c r="M138" s="66">
        <v>0</v>
      </c>
      <c r="N138" s="68" t="s">
        <v>463</v>
      </c>
    </row>
    <row r="139" spans="2:14" x14ac:dyDescent="0.25">
      <c r="B139" s="66" t="s">
        <v>66</v>
      </c>
      <c r="C139" s="67" t="s">
        <v>464</v>
      </c>
      <c r="D139" s="67" t="s">
        <v>7</v>
      </c>
      <c r="E139" s="67" t="s">
        <v>7</v>
      </c>
      <c r="F139" s="66" t="s">
        <v>7</v>
      </c>
      <c r="G139" s="66" t="s">
        <v>7</v>
      </c>
      <c r="H139" s="66" t="s">
        <v>7</v>
      </c>
      <c r="I139" s="66" t="s">
        <v>7</v>
      </c>
      <c r="J139" s="66" t="s">
        <v>7</v>
      </c>
      <c r="K139" s="66" t="s">
        <v>7</v>
      </c>
      <c r="L139" s="66" t="s">
        <v>7</v>
      </c>
      <c r="M139" s="66" t="s">
        <v>7</v>
      </c>
      <c r="N139" s="68"/>
    </row>
    <row r="140" spans="2:14" x14ac:dyDescent="0.25">
      <c r="B140" s="66" t="s">
        <v>66</v>
      </c>
      <c r="C140" s="67" t="s">
        <v>465</v>
      </c>
      <c r="D140" s="66">
        <v>2</v>
      </c>
      <c r="E140" s="66">
        <v>2</v>
      </c>
      <c r="F140" s="66" t="s">
        <v>7</v>
      </c>
      <c r="G140" s="66" t="s">
        <v>7</v>
      </c>
      <c r="H140" s="66" t="s">
        <v>7</v>
      </c>
      <c r="I140" s="66" t="s">
        <v>7</v>
      </c>
      <c r="J140" s="66" t="s">
        <v>7</v>
      </c>
      <c r="K140" s="66" t="s">
        <v>7</v>
      </c>
      <c r="L140" s="66" t="s">
        <v>7</v>
      </c>
      <c r="M140" s="66" t="s">
        <v>7</v>
      </c>
      <c r="N140" s="68"/>
    </row>
    <row r="141" spans="2:14" x14ac:dyDescent="0.25">
      <c r="B141" s="66" t="s">
        <v>66</v>
      </c>
      <c r="C141" s="67" t="s">
        <v>466</v>
      </c>
      <c r="D141" s="67" t="s">
        <v>7</v>
      </c>
      <c r="E141" s="67" t="s">
        <v>7</v>
      </c>
      <c r="F141" s="66" t="s">
        <v>7</v>
      </c>
      <c r="G141" s="66" t="s">
        <v>7</v>
      </c>
      <c r="H141" s="66" t="s">
        <v>7</v>
      </c>
      <c r="I141" s="66" t="s">
        <v>7</v>
      </c>
      <c r="J141" s="66" t="s">
        <v>7</v>
      </c>
      <c r="K141" s="66" t="s">
        <v>7</v>
      </c>
      <c r="L141" s="66" t="s">
        <v>7</v>
      </c>
      <c r="M141" s="66" t="s">
        <v>7</v>
      </c>
      <c r="N141" s="68"/>
    </row>
    <row r="142" spans="2:14" x14ac:dyDescent="0.25">
      <c r="B142" s="66" t="s">
        <v>68</v>
      </c>
      <c r="C142" s="67" t="s">
        <v>467</v>
      </c>
      <c r="D142" s="66" t="s">
        <v>7</v>
      </c>
      <c r="E142" s="66" t="s">
        <v>7</v>
      </c>
      <c r="F142" s="66" t="s">
        <v>7</v>
      </c>
      <c r="G142" s="66" t="s">
        <v>7</v>
      </c>
      <c r="H142" s="66" t="s">
        <v>7</v>
      </c>
      <c r="I142" s="66" t="s">
        <v>7</v>
      </c>
      <c r="J142" s="66" t="s">
        <v>7</v>
      </c>
      <c r="K142" s="66" t="s">
        <v>7</v>
      </c>
      <c r="L142" s="67">
        <f>(9*12)</f>
        <v>108</v>
      </c>
      <c r="M142" s="67" t="s">
        <v>7</v>
      </c>
      <c r="N142" s="68" t="s">
        <v>468</v>
      </c>
    </row>
    <row r="143" spans="2:14" x14ac:dyDescent="0.25">
      <c r="B143" s="67" t="s">
        <v>68</v>
      </c>
      <c r="C143" s="67" t="s">
        <v>469</v>
      </c>
      <c r="D143" s="66" t="s">
        <v>7</v>
      </c>
      <c r="E143" s="66" t="s">
        <v>7</v>
      </c>
      <c r="F143" s="67" t="s">
        <v>7</v>
      </c>
      <c r="G143" s="66" t="s">
        <v>7</v>
      </c>
      <c r="H143" s="66" t="s">
        <v>7</v>
      </c>
      <c r="I143" s="66" t="s">
        <v>7</v>
      </c>
      <c r="J143" s="66" t="s">
        <v>7</v>
      </c>
      <c r="K143" s="66" t="s">
        <v>7</v>
      </c>
      <c r="L143" s="67">
        <v>30</v>
      </c>
      <c r="M143" s="66">
        <v>40</v>
      </c>
      <c r="N143" s="68" t="s">
        <v>470</v>
      </c>
    </row>
    <row r="144" spans="2:14" x14ac:dyDescent="0.25">
      <c r="B144" s="83" t="s">
        <v>68</v>
      </c>
      <c r="C144" s="83" t="s">
        <v>471</v>
      </c>
      <c r="D144" s="84" t="s">
        <v>7</v>
      </c>
      <c r="E144" s="84" t="s">
        <v>7</v>
      </c>
      <c r="F144" s="83" t="s">
        <v>7</v>
      </c>
      <c r="G144" s="84" t="s">
        <v>7</v>
      </c>
      <c r="H144" s="84" t="s">
        <v>7</v>
      </c>
      <c r="I144" s="84" t="s">
        <v>7</v>
      </c>
      <c r="J144" s="84" t="s">
        <v>7</v>
      </c>
      <c r="K144" s="84" t="s">
        <v>7</v>
      </c>
      <c r="L144" s="83">
        <v>0</v>
      </c>
      <c r="M144" s="83" t="s">
        <v>7</v>
      </c>
      <c r="N144" s="85" t="s">
        <v>472</v>
      </c>
    </row>
    <row r="145" spans="2:14" x14ac:dyDescent="0.25">
      <c r="B145" s="66" t="s">
        <v>69</v>
      </c>
      <c r="C145" s="67" t="s">
        <v>473</v>
      </c>
      <c r="D145" s="66" t="s">
        <v>7</v>
      </c>
      <c r="E145" s="66" t="s">
        <v>7</v>
      </c>
      <c r="F145" s="67" t="s">
        <v>7</v>
      </c>
      <c r="G145" s="66" t="s">
        <v>12</v>
      </c>
      <c r="H145" s="67" t="s">
        <v>7</v>
      </c>
      <c r="I145" s="67" t="s">
        <v>7</v>
      </c>
      <c r="J145" s="67" t="s">
        <v>474</v>
      </c>
      <c r="K145" s="66" t="s">
        <v>12</v>
      </c>
      <c r="L145" s="66">
        <v>0</v>
      </c>
      <c r="M145" s="66">
        <v>0</v>
      </c>
      <c r="N145" s="68" t="s">
        <v>475</v>
      </c>
    </row>
    <row r="146" spans="2:14" x14ac:dyDescent="0.25">
      <c r="B146" s="66" t="s">
        <v>200</v>
      </c>
      <c r="C146" s="67" t="s">
        <v>476</v>
      </c>
      <c r="D146" s="66">
        <v>0</v>
      </c>
      <c r="E146" s="66">
        <v>0</v>
      </c>
      <c r="F146" s="67" t="s">
        <v>7</v>
      </c>
      <c r="G146" s="66" t="s">
        <v>7</v>
      </c>
      <c r="H146" s="67" t="s">
        <v>7</v>
      </c>
      <c r="I146" s="66" t="s">
        <v>7</v>
      </c>
      <c r="J146" s="67" t="s">
        <v>7</v>
      </c>
      <c r="K146" s="66" t="s">
        <v>7</v>
      </c>
      <c r="L146" s="67">
        <v>20</v>
      </c>
      <c r="M146" s="66" t="s">
        <v>7</v>
      </c>
      <c r="N146" s="68" t="s">
        <v>477</v>
      </c>
    </row>
    <row r="147" spans="2:14" x14ac:dyDescent="0.25">
      <c r="B147" s="66" t="s">
        <v>200</v>
      </c>
      <c r="C147" s="67" t="s">
        <v>478</v>
      </c>
      <c r="D147" s="66">
        <v>0</v>
      </c>
      <c r="E147" s="66">
        <v>0</v>
      </c>
      <c r="F147" s="67" t="s">
        <v>7</v>
      </c>
      <c r="G147" s="66" t="s">
        <v>7</v>
      </c>
      <c r="H147" s="67" t="s">
        <v>7</v>
      </c>
      <c r="I147" s="66" t="s">
        <v>7</v>
      </c>
      <c r="J147" s="67" t="s">
        <v>7</v>
      </c>
      <c r="K147" s="66" t="s">
        <v>7</v>
      </c>
      <c r="L147" s="67">
        <v>20</v>
      </c>
      <c r="M147" s="66" t="s">
        <v>7</v>
      </c>
      <c r="N147" s="68" t="s">
        <v>477</v>
      </c>
    </row>
    <row r="148" spans="2:14" x14ac:dyDescent="0.25">
      <c r="B148" s="84" t="s">
        <v>16</v>
      </c>
      <c r="C148" s="83" t="s">
        <v>479</v>
      </c>
      <c r="D148" s="83" t="s">
        <v>7</v>
      </c>
      <c r="E148" s="83" t="s">
        <v>7</v>
      </c>
      <c r="F148" s="83" t="s">
        <v>7</v>
      </c>
      <c r="G148" s="83" t="s">
        <v>7</v>
      </c>
      <c r="H148" s="83" t="s">
        <v>7</v>
      </c>
      <c r="I148" s="83" t="s">
        <v>7</v>
      </c>
      <c r="J148" s="83" t="s">
        <v>7</v>
      </c>
      <c r="K148" s="83" t="s">
        <v>7</v>
      </c>
      <c r="L148" s="83">
        <v>0</v>
      </c>
      <c r="M148" s="83">
        <v>5</v>
      </c>
      <c r="N148" s="85" t="s">
        <v>480</v>
      </c>
    </row>
    <row r="149" spans="2:14" x14ac:dyDescent="0.25">
      <c r="B149" s="66" t="s">
        <v>34</v>
      </c>
      <c r="C149" s="66" t="s">
        <v>481</v>
      </c>
      <c r="D149" s="66" t="s">
        <v>7</v>
      </c>
      <c r="E149" s="66" t="s">
        <v>7</v>
      </c>
      <c r="F149" s="66" t="s">
        <v>7</v>
      </c>
      <c r="G149" s="66" t="s">
        <v>7</v>
      </c>
      <c r="H149" s="66" t="s">
        <v>7</v>
      </c>
      <c r="I149" s="66" t="s">
        <v>7</v>
      </c>
      <c r="J149" s="66" t="s">
        <v>7</v>
      </c>
      <c r="K149" s="66" t="s">
        <v>7</v>
      </c>
      <c r="L149" s="66" t="s">
        <v>7</v>
      </c>
      <c r="M149" s="67" t="s">
        <v>7</v>
      </c>
      <c r="N149" s="68"/>
    </row>
    <row r="150" spans="2:14" x14ac:dyDescent="0.25">
      <c r="B150" s="84" t="s">
        <v>39</v>
      </c>
      <c r="C150" s="83" t="s">
        <v>482</v>
      </c>
      <c r="D150" s="84" t="s">
        <v>7</v>
      </c>
      <c r="E150" s="84" t="s">
        <v>7</v>
      </c>
      <c r="F150" s="84" t="s">
        <v>7</v>
      </c>
      <c r="G150" s="84" t="s">
        <v>7</v>
      </c>
      <c r="H150" s="84" t="s">
        <v>7</v>
      </c>
      <c r="I150" s="84" t="s">
        <v>7</v>
      </c>
      <c r="J150" s="84" t="s">
        <v>7</v>
      </c>
      <c r="K150" s="84" t="s">
        <v>7</v>
      </c>
      <c r="L150" s="84">
        <v>9</v>
      </c>
      <c r="M150" s="84">
        <v>0</v>
      </c>
      <c r="N150" s="85" t="s">
        <v>40</v>
      </c>
    </row>
    <row r="151" spans="2:14" x14ac:dyDescent="0.25">
      <c r="B151" s="66" t="s">
        <v>66</v>
      </c>
      <c r="C151" s="67" t="s">
        <v>483</v>
      </c>
      <c r="D151" s="67" t="s">
        <v>7</v>
      </c>
      <c r="E151" s="67" t="s">
        <v>7</v>
      </c>
      <c r="F151" s="66" t="s">
        <v>7</v>
      </c>
      <c r="G151" s="66" t="s">
        <v>7</v>
      </c>
      <c r="H151" s="66" t="s">
        <v>7</v>
      </c>
      <c r="I151" s="66" t="s">
        <v>7</v>
      </c>
      <c r="J151" s="66" t="s">
        <v>7</v>
      </c>
      <c r="K151" s="66" t="s">
        <v>7</v>
      </c>
      <c r="L151" s="66" t="s">
        <v>7</v>
      </c>
      <c r="M151" s="66" t="s">
        <v>7</v>
      </c>
      <c r="N151" s="68"/>
    </row>
    <row r="152" spans="2:14" x14ac:dyDescent="0.25">
      <c r="B152" s="66" t="s">
        <v>31</v>
      </c>
      <c r="C152" s="67" t="s">
        <v>484</v>
      </c>
      <c r="D152" s="67" t="s">
        <v>7</v>
      </c>
      <c r="E152" s="67" t="s">
        <v>7</v>
      </c>
      <c r="F152" s="67" t="s">
        <v>7</v>
      </c>
      <c r="G152" s="67" t="s">
        <v>7</v>
      </c>
      <c r="H152" s="67" t="s">
        <v>7</v>
      </c>
      <c r="I152" s="67" t="s">
        <v>7</v>
      </c>
      <c r="J152" s="67" t="s">
        <v>7</v>
      </c>
      <c r="K152" s="67" t="s">
        <v>7</v>
      </c>
      <c r="L152" s="67">
        <v>33</v>
      </c>
      <c r="M152" s="67" t="s">
        <v>7</v>
      </c>
      <c r="N152" s="68" t="s">
        <v>485</v>
      </c>
    </row>
    <row r="153" spans="2:14" x14ac:dyDescent="0.25">
      <c r="B153" s="66" t="s">
        <v>34</v>
      </c>
      <c r="C153" s="67" t="s">
        <v>486</v>
      </c>
      <c r="D153" s="66" t="s">
        <v>7</v>
      </c>
      <c r="E153" s="66" t="s">
        <v>7</v>
      </c>
      <c r="F153" s="66" t="s">
        <v>7</v>
      </c>
      <c r="G153" s="66" t="s">
        <v>7</v>
      </c>
      <c r="H153" s="66" t="s">
        <v>7</v>
      </c>
      <c r="I153" s="66" t="s">
        <v>7</v>
      </c>
      <c r="J153" s="66" t="s">
        <v>7</v>
      </c>
      <c r="K153" s="66" t="s">
        <v>7</v>
      </c>
      <c r="L153" s="66" t="s">
        <v>7</v>
      </c>
      <c r="M153" s="66" t="s">
        <v>7</v>
      </c>
      <c r="N153" s="68" t="s">
        <v>487</v>
      </c>
    </row>
    <row r="154" spans="2:14" x14ac:dyDescent="0.25">
      <c r="B154" s="66" t="s">
        <v>28</v>
      </c>
      <c r="C154" s="66" t="s">
        <v>285</v>
      </c>
      <c r="D154" s="66" t="s">
        <v>7</v>
      </c>
      <c r="E154" s="66" t="s">
        <v>7</v>
      </c>
      <c r="F154" s="67" t="s">
        <v>7</v>
      </c>
      <c r="G154" s="66" t="s">
        <v>7</v>
      </c>
      <c r="H154" s="67" t="s">
        <v>7</v>
      </c>
      <c r="I154" s="66" t="s">
        <v>7</v>
      </c>
      <c r="J154" s="67" t="s">
        <v>7</v>
      </c>
      <c r="K154" s="66" t="s">
        <v>7</v>
      </c>
      <c r="L154" s="66" t="s">
        <v>7</v>
      </c>
      <c r="M154" s="66">
        <v>5</v>
      </c>
      <c r="N154" s="68" t="s">
        <v>488</v>
      </c>
    </row>
    <row r="155" spans="2:14" x14ac:dyDescent="0.25">
      <c r="B155" s="67" t="s">
        <v>68</v>
      </c>
      <c r="C155" s="67" t="s">
        <v>74</v>
      </c>
      <c r="D155" s="66" t="s">
        <v>7</v>
      </c>
      <c r="E155" s="66" t="s">
        <v>7</v>
      </c>
      <c r="F155" s="67" t="s">
        <v>7</v>
      </c>
      <c r="G155" s="66" t="s">
        <v>7</v>
      </c>
      <c r="H155" s="66" t="s">
        <v>7</v>
      </c>
      <c r="I155" s="66" t="s">
        <v>7</v>
      </c>
      <c r="J155" s="66" t="s">
        <v>7</v>
      </c>
      <c r="K155" s="66" t="s">
        <v>7</v>
      </c>
      <c r="L155" s="67">
        <v>30</v>
      </c>
      <c r="M155" s="67" t="s">
        <v>7</v>
      </c>
      <c r="N155" s="68"/>
    </row>
    <row r="156" spans="2:14" x14ac:dyDescent="0.25">
      <c r="B156" s="66" t="s">
        <v>80</v>
      </c>
      <c r="C156" s="67" t="s">
        <v>489</v>
      </c>
      <c r="D156" s="66" t="s">
        <v>12</v>
      </c>
      <c r="E156" s="66" t="s">
        <v>12</v>
      </c>
      <c r="F156" s="66" t="s">
        <v>7</v>
      </c>
      <c r="G156" s="66" t="s">
        <v>12</v>
      </c>
      <c r="H156" s="66" t="s">
        <v>12</v>
      </c>
      <c r="I156" s="66" t="s">
        <v>12</v>
      </c>
      <c r="J156" s="66" t="s">
        <v>7</v>
      </c>
      <c r="K156" s="66" t="s">
        <v>12</v>
      </c>
      <c r="L156" s="66" t="s">
        <v>7</v>
      </c>
      <c r="M156" s="66" t="s">
        <v>7</v>
      </c>
      <c r="N156" s="68"/>
    </row>
    <row r="157" spans="2:14" x14ac:dyDescent="0.25">
      <c r="B157" s="66" t="s">
        <v>80</v>
      </c>
      <c r="C157" s="67" t="s">
        <v>490</v>
      </c>
      <c r="D157" s="66" t="s">
        <v>12</v>
      </c>
      <c r="E157" s="66" t="s">
        <v>12</v>
      </c>
      <c r="F157" s="66" t="s">
        <v>7</v>
      </c>
      <c r="G157" s="66" t="s">
        <v>12</v>
      </c>
      <c r="H157" s="66" t="s">
        <v>12</v>
      </c>
      <c r="I157" s="66" t="s">
        <v>12</v>
      </c>
      <c r="J157" s="66" t="s">
        <v>7</v>
      </c>
      <c r="K157" s="66" t="s">
        <v>12</v>
      </c>
      <c r="L157" s="66">
        <v>29</v>
      </c>
      <c r="M157" s="66" t="s">
        <v>7</v>
      </c>
      <c r="N157" s="68" t="s">
        <v>491</v>
      </c>
    </row>
    <row r="158" spans="2:14" x14ac:dyDescent="0.25">
      <c r="B158" s="66" t="s">
        <v>80</v>
      </c>
      <c r="C158" s="67" t="s">
        <v>492</v>
      </c>
      <c r="D158" s="66" t="s">
        <v>12</v>
      </c>
      <c r="E158" s="66" t="s">
        <v>12</v>
      </c>
      <c r="F158" s="66" t="s">
        <v>7</v>
      </c>
      <c r="G158" s="66" t="s">
        <v>12</v>
      </c>
      <c r="H158" s="66" t="s">
        <v>12</v>
      </c>
      <c r="I158" s="66" t="s">
        <v>12</v>
      </c>
      <c r="J158" s="66" t="s">
        <v>7</v>
      </c>
      <c r="K158" s="66" t="s">
        <v>12</v>
      </c>
      <c r="L158" s="66">
        <v>29</v>
      </c>
      <c r="M158" s="66" t="s">
        <v>7</v>
      </c>
      <c r="N158" s="68" t="s">
        <v>491</v>
      </c>
    </row>
    <row r="159" spans="2:14" x14ac:dyDescent="0.25">
      <c r="B159" s="66" t="s">
        <v>80</v>
      </c>
      <c r="C159" s="67" t="s">
        <v>493</v>
      </c>
      <c r="D159" s="66" t="s">
        <v>12</v>
      </c>
      <c r="E159" s="66" t="s">
        <v>12</v>
      </c>
      <c r="F159" s="66" t="s">
        <v>7</v>
      </c>
      <c r="G159" s="66" t="s">
        <v>12</v>
      </c>
      <c r="H159" s="66" t="s">
        <v>12</v>
      </c>
      <c r="I159" s="66" t="s">
        <v>12</v>
      </c>
      <c r="J159" s="66" t="s">
        <v>7</v>
      </c>
      <c r="K159" s="66" t="s">
        <v>12</v>
      </c>
      <c r="L159" s="66">
        <v>29</v>
      </c>
      <c r="M159" s="66" t="s">
        <v>7</v>
      </c>
      <c r="N159" s="68" t="s">
        <v>491</v>
      </c>
    </row>
    <row r="160" spans="2:14" x14ac:dyDescent="0.25">
      <c r="B160" s="62" t="s">
        <v>267</v>
      </c>
      <c r="C160" s="62" t="s">
        <v>494</v>
      </c>
      <c r="D160" s="62">
        <v>0</v>
      </c>
      <c r="E160" s="62">
        <v>0</v>
      </c>
      <c r="F160" s="62"/>
      <c r="G160" s="62" t="s">
        <v>7</v>
      </c>
      <c r="H160" s="62">
        <v>19.8</v>
      </c>
      <c r="I160" s="62" t="s">
        <v>7</v>
      </c>
      <c r="J160" s="62" t="s">
        <v>7</v>
      </c>
      <c r="K160" s="62" t="s">
        <v>7</v>
      </c>
      <c r="L160" s="62" t="s">
        <v>7</v>
      </c>
      <c r="M160" s="62">
        <v>1.5</v>
      </c>
      <c r="N160" s="65" t="s">
        <v>495</v>
      </c>
    </row>
    <row r="161" spans="2:14" x14ac:dyDescent="0.25">
      <c r="B161" s="170" t="s">
        <v>161</v>
      </c>
      <c r="C161" s="170"/>
      <c r="D161" s="86">
        <f>AVERAGE(D5:D160)</f>
        <v>9.0909090909090912E-2</v>
      </c>
      <c r="E161" s="86">
        <f t="shared" ref="E161:M161" si="0">AVERAGE(E5:E160)</f>
        <v>9.7560975609756101E-2</v>
      </c>
      <c r="F161" s="86">
        <f t="shared" si="0"/>
        <v>16.889342105263154</v>
      </c>
      <c r="G161" s="86">
        <f t="shared" si="0"/>
        <v>4.2299999999999995</v>
      </c>
      <c r="H161" s="86">
        <f t="shared" si="0"/>
        <v>18.636248648648643</v>
      </c>
      <c r="I161" s="86">
        <f t="shared" si="0"/>
        <v>18.15285714285714</v>
      </c>
      <c r="J161" s="86">
        <f t="shared" si="0"/>
        <v>19.485245070422529</v>
      </c>
      <c r="K161" s="86"/>
      <c r="L161" s="86">
        <f t="shared" si="0"/>
        <v>23.966019417475728</v>
      </c>
      <c r="M161" s="86">
        <f t="shared" si="0"/>
        <v>4.2619047619047619</v>
      </c>
      <c r="N161" s="87"/>
    </row>
    <row r="162" spans="2:14" ht="40.5" customHeight="1" x14ac:dyDescent="0.25">
      <c r="B162" s="171" t="s">
        <v>496</v>
      </c>
      <c r="C162" s="171"/>
      <c r="D162" s="171"/>
      <c r="E162" s="171"/>
      <c r="F162" s="171"/>
      <c r="G162" s="171"/>
      <c r="H162" s="171"/>
      <c r="I162" s="171"/>
      <c r="J162" s="171"/>
      <c r="K162" s="171"/>
      <c r="L162" s="171"/>
      <c r="M162" s="171"/>
      <c r="N162" s="87"/>
    </row>
    <row r="163" spans="2:14" x14ac:dyDescent="0.25">
      <c r="B163" s="88"/>
      <c r="C163" s="88"/>
      <c r="D163" s="88"/>
      <c r="E163" s="88"/>
      <c r="F163" s="88"/>
      <c r="G163" s="88"/>
      <c r="H163" s="88"/>
      <c r="I163" s="88"/>
      <c r="J163" s="88"/>
      <c r="K163" s="88"/>
      <c r="L163" s="88"/>
      <c r="M163" s="88"/>
      <c r="N163" s="87"/>
    </row>
    <row r="164" spans="2:14" x14ac:dyDescent="0.25">
      <c r="B164" s="88"/>
      <c r="C164" s="88"/>
      <c r="D164" s="88"/>
      <c r="E164" s="88"/>
      <c r="F164" s="88"/>
      <c r="G164" s="88"/>
      <c r="H164" s="88"/>
      <c r="I164" s="88"/>
      <c r="J164" s="88"/>
      <c r="K164" s="88"/>
      <c r="L164" s="88"/>
      <c r="M164" s="88"/>
      <c r="N164" s="87"/>
    </row>
    <row r="165" spans="2:14" ht="15.75" thickBot="1" x14ac:dyDescent="0.3">
      <c r="B165" s="163" t="s">
        <v>497</v>
      </c>
      <c r="C165" s="164"/>
      <c r="D165" s="164"/>
      <c r="E165" s="164"/>
      <c r="F165" s="164"/>
      <c r="G165" s="164"/>
      <c r="H165" s="164"/>
      <c r="I165" s="164"/>
      <c r="J165" s="164"/>
      <c r="K165" s="164"/>
      <c r="L165" s="164"/>
      <c r="M165" s="164"/>
      <c r="N165" s="31"/>
    </row>
    <row r="166" spans="2:14" ht="15.75" thickBot="1" x14ac:dyDescent="0.3">
      <c r="B166" s="162" t="s">
        <v>0</v>
      </c>
      <c r="C166" s="162" t="s">
        <v>1</v>
      </c>
      <c r="D166" s="165" t="s">
        <v>27</v>
      </c>
      <c r="E166" s="166"/>
      <c r="F166" s="167" t="s">
        <v>26</v>
      </c>
      <c r="G166" s="168"/>
      <c r="H166" s="168"/>
      <c r="I166" s="168"/>
      <c r="J166" s="168"/>
      <c r="K166" s="168"/>
      <c r="L166" s="162" t="s">
        <v>265</v>
      </c>
      <c r="M166" s="162" t="s">
        <v>6</v>
      </c>
      <c r="N166" s="162" t="s">
        <v>266</v>
      </c>
    </row>
    <row r="167" spans="2:14" ht="72" x14ac:dyDescent="0.25">
      <c r="B167" s="162"/>
      <c r="C167" s="162"/>
      <c r="D167" s="32" t="s">
        <v>14</v>
      </c>
      <c r="E167" s="33" t="s">
        <v>15</v>
      </c>
      <c r="F167" s="34" t="s">
        <v>3</v>
      </c>
      <c r="G167" s="35" t="s">
        <v>9</v>
      </c>
      <c r="H167" s="34" t="s">
        <v>4</v>
      </c>
      <c r="I167" s="35" t="s">
        <v>10</v>
      </c>
      <c r="J167" s="34" t="s">
        <v>5</v>
      </c>
      <c r="K167" s="35" t="s">
        <v>11</v>
      </c>
      <c r="L167" s="169"/>
      <c r="M167" s="162"/>
      <c r="N167" s="162"/>
    </row>
    <row r="168" spans="2:14" x14ac:dyDescent="0.25">
      <c r="B168" s="63" t="s">
        <v>191</v>
      </c>
      <c r="C168" s="63" t="s">
        <v>359</v>
      </c>
      <c r="D168" s="63">
        <v>0</v>
      </c>
      <c r="E168" s="63">
        <v>0</v>
      </c>
      <c r="F168" s="63">
        <v>0</v>
      </c>
      <c r="G168" s="69">
        <v>0.02</v>
      </c>
      <c r="H168" s="63">
        <v>0</v>
      </c>
      <c r="I168" s="69">
        <v>0.03</v>
      </c>
      <c r="J168" s="63">
        <v>20.28</v>
      </c>
      <c r="K168" s="63" t="s">
        <v>7</v>
      </c>
      <c r="L168" s="63">
        <v>0</v>
      </c>
      <c r="M168" s="63">
        <v>5</v>
      </c>
      <c r="N168" s="65" t="s">
        <v>360</v>
      </c>
    </row>
    <row r="169" spans="2:14" x14ac:dyDescent="0.25">
      <c r="B169" s="62" t="s">
        <v>267</v>
      </c>
      <c r="C169" s="63" t="s">
        <v>357</v>
      </c>
      <c r="D169" s="63">
        <v>0</v>
      </c>
      <c r="E169" s="63">
        <v>0</v>
      </c>
      <c r="F169" s="63">
        <v>0</v>
      </c>
      <c r="G169" s="69">
        <v>0.03</v>
      </c>
      <c r="H169" s="63">
        <v>0</v>
      </c>
      <c r="I169" s="63">
        <v>3</v>
      </c>
      <c r="J169" s="63">
        <v>19.8</v>
      </c>
      <c r="K169" s="63" t="s">
        <v>7</v>
      </c>
      <c r="L169" s="63">
        <v>0</v>
      </c>
      <c r="M169" s="63">
        <v>5</v>
      </c>
      <c r="N169" s="65" t="s">
        <v>358</v>
      </c>
    </row>
    <row r="170" spans="2:14" x14ac:dyDescent="0.25">
      <c r="B170" s="62" t="s">
        <v>267</v>
      </c>
      <c r="C170" s="62" t="s">
        <v>361</v>
      </c>
      <c r="D170" s="62">
        <v>0</v>
      </c>
      <c r="E170" s="62">
        <v>0</v>
      </c>
      <c r="F170" s="62">
        <v>0</v>
      </c>
      <c r="G170" s="62" t="s">
        <v>7</v>
      </c>
      <c r="H170" s="63">
        <v>14.95</v>
      </c>
      <c r="I170" s="62" t="s">
        <v>7</v>
      </c>
      <c r="J170" s="62" t="s">
        <v>7</v>
      </c>
      <c r="K170" s="62" t="s">
        <v>7</v>
      </c>
      <c r="L170" s="62" t="s">
        <v>7</v>
      </c>
      <c r="M170" s="62" t="s">
        <v>7</v>
      </c>
      <c r="N170" s="65"/>
    </row>
    <row r="171" spans="2:14" ht="36" x14ac:dyDescent="0.25">
      <c r="B171" s="63" t="s">
        <v>267</v>
      </c>
      <c r="C171" s="63" t="s">
        <v>362</v>
      </c>
      <c r="D171" s="63">
        <v>0</v>
      </c>
      <c r="E171" s="63">
        <v>0</v>
      </c>
      <c r="F171" s="63">
        <v>0</v>
      </c>
      <c r="G171" s="63" t="s">
        <v>7</v>
      </c>
      <c r="H171" s="63">
        <v>9.9499999999999993</v>
      </c>
      <c r="I171" s="63" t="s">
        <v>7</v>
      </c>
      <c r="J171" s="63" t="s">
        <v>12</v>
      </c>
      <c r="K171" s="63" t="s">
        <v>12</v>
      </c>
      <c r="L171" s="63">
        <v>0</v>
      </c>
      <c r="M171" s="63" t="s">
        <v>7</v>
      </c>
      <c r="N171" s="65" t="s">
        <v>363</v>
      </c>
    </row>
    <row r="172" spans="2:14" x14ac:dyDescent="0.25">
      <c r="B172" s="63" t="s">
        <v>267</v>
      </c>
      <c r="C172" s="63" t="s">
        <v>364</v>
      </c>
      <c r="D172" s="63">
        <v>0</v>
      </c>
      <c r="E172" s="63">
        <v>0</v>
      </c>
      <c r="F172" s="63">
        <v>0</v>
      </c>
      <c r="G172" s="69">
        <v>0.03</v>
      </c>
      <c r="H172" s="63">
        <v>14.95</v>
      </c>
      <c r="I172" s="63" t="s">
        <v>7</v>
      </c>
      <c r="J172" s="63">
        <v>14.95</v>
      </c>
      <c r="K172" s="63" t="s">
        <v>7</v>
      </c>
      <c r="L172" s="63">
        <v>0</v>
      </c>
      <c r="M172" s="63" t="s">
        <v>7</v>
      </c>
      <c r="N172" s="65"/>
    </row>
    <row r="173" spans="2:14" x14ac:dyDescent="0.25">
      <c r="B173" s="63" t="s">
        <v>267</v>
      </c>
      <c r="C173" s="63" t="s">
        <v>365</v>
      </c>
      <c r="D173" s="63">
        <v>0</v>
      </c>
      <c r="E173" s="63">
        <v>0</v>
      </c>
      <c r="F173" s="63">
        <v>0</v>
      </c>
      <c r="G173" s="69">
        <v>0.03</v>
      </c>
      <c r="H173" s="63">
        <v>14.95</v>
      </c>
      <c r="I173" s="63" t="s">
        <v>7</v>
      </c>
      <c r="J173" s="63">
        <v>17.95</v>
      </c>
      <c r="K173" s="63" t="s">
        <v>7</v>
      </c>
      <c r="L173" s="63">
        <v>0</v>
      </c>
      <c r="M173" s="63"/>
      <c r="N173" s="65" t="s">
        <v>366</v>
      </c>
    </row>
    <row r="174" spans="2:14" x14ac:dyDescent="0.25">
      <c r="B174" s="63" t="s">
        <v>267</v>
      </c>
      <c r="C174" s="62" t="s">
        <v>367</v>
      </c>
      <c r="D174" s="63">
        <v>0</v>
      </c>
      <c r="E174" s="63">
        <v>0</v>
      </c>
      <c r="F174" s="63">
        <v>0</v>
      </c>
      <c r="G174" s="64">
        <v>0</v>
      </c>
      <c r="H174" s="63">
        <v>14.95</v>
      </c>
      <c r="I174" s="62" t="s">
        <v>7</v>
      </c>
      <c r="J174" s="63">
        <v>14.95</v>
      </c>
      <c r="K174" s="63" t="s">
        <v>7</v>
      </c>
      <c r="L174" s="63">
        <v>0</v>
      </c>
      <c r="M174" s="63">
        <v>0</v>
      </c>
      <c r="N174" s="65" t="s">
        <v>368</v>
      </c>
    </row>
    <row r="175" spans="2:14" x14ac:dyDescent="0.25">
      <c r="B175" s="62" t="s">
        <v>267</v>
      </c>
      <c r="C175" s="62" t="s">
        <v>370</v>
      </c>
      <c r="D175" s="62">
        <v>0</v>
      </c>
      <c r="E175" s="62">
        <v>0</v>
      </c>
      <c r="F175" s="62">
        <v>0</v>
      </c>
      <c r="G175" s="62" t="s">
        <v>7</v>
      </c>
      <c r="H175" s="62" t="s">
        <v>7</v>
      </c>
      <c r="I175" s="62" t="s">
        <v>7</v>
      </c>
      <c r="J175" s="62" t="s">
        <v>7</v>
      </c>
      <c r="K175" s="62" t="s">
        <v>7</v>
      </c>
      <c r="L175" s="62" t="s">
        <v>7</v>
      </c>
      <c r="M175" s="62">
        <v>3</v>
      </c>
      <c r="N175" s="65" t="s">
        <v>371</v>
      </c>
    </row>
    <row r="176" spans="2:14" x14ac:dyDescent="0.25">
      <c r="B176" s="63" t="s">
        <v>52</v>
      </c>
      <c r="C176" s="62" t="s">
        <v>399</v>
      </c>
      <c r="D176" s="63" t="s">
        <v>7</v>
      </c>
      <c r="E176" s="63" t="s">
        <v>7</v>
      </c>
      <c r="F176" s="63">
        <v>18.239999999999998</v>
      </c>
      <c r="G176" s="63" t="s">
        <v>12</v>
      </c>
      <c r="H176" s="63">
        <v>18.239999999999998</v>
      </c>
      <c r="I176" s="63" t="s">
        <v>12</v>
      </c>
      <c r="J176" s="63">
        <v>18.239999999999998</v>
      </c>
      <c r="K176" s="63" t="s">
        <v>12</v>
      </c>
      <c r="L176" s="63">
        <v>30</v>
      </c>
      <c r="M176" s="62">
        <v>7</v>
      </c>
      <c r="N176" s="65" t="s">
        <v>400</v>
      </c>
    </row>
    <row r="177" spans="2:14" x14ac:dyDescent="0.25">
      <c r="B177" s="63" t="s">
        <v>21</v>
      </c>
      <c r="C177" s="63" t="s">
        <v>35</v>
      </c>
      <c r="D177" s="63" t="s">
        <v>7</v>
      </c>
      <c r="E177" s="63" t="s">
        <v>7</v>
      </c>
      <c r="F177" s="63">
        <v>19.21</v>
      </c>
      <c r="G177" s="63" t="s">
        <v>12</v>
      </c>
      <c r="H177" s="63">
        <v>19.21</v>
      </c>
      <c r="I177" s="63" t="s">
        <v>12</v>
      </c>
      <c r="J177" s="63">
        <v>19.21</v>
      </c>
      <c r="K177" s="63" t="s">
        <v>12</v>
      </c>
      <c r="L177" s="63">
        <v>0</v>
      </c>
      <c r="M177" s="63" t="s">
        <v>12</v>
      </c>
      <c r="N177" s="65"/>
    </row>
    <row r="178" spans="2:14" x14ac:dyDescent="0.25">
      <c r="B178" s="63" t="s">
        <v>52</v>
      </c>
      <c r="C178" s="63" t="s">
        <v>402</v>
      </c>
      <c r="D178" s="63" t="s">
        <v>7</v>
      </c>
      <c r="E178" s="63" t="s">
        <v>7</v>
      </c>
      <c r="F178" s="63">
        <v>19.920000000000002</v>
      </c>
      <c r="G178" s="63" t="s">
        <v>12</v>
      </c>
      <c r="H178" s="63">
        <v>19.920000000000002</v>
      </c>
      <c r="I178" s="63" t="s">
        <v>12</v>
      </c>
      <c r="J178" s="63">
        <v>19.920000000000002</v>
      </c>
      <c r="K178" s="63" t="s">
        <v>12</v>
      </c>
      <c r="L178" s="63">
        <v>0</v>
      </c>
      <c r="M178" s="63">
        <v>3</v>
      </c>
      <c r="N178" s="65" t="s">
        <v>403</v>
      </c>
    </row>
    <row r="179" spans="2:14" ht="24" x14ac:dyDescent="0.25">
      <c r="B179" s="63" t="s">
        <v>52</v>
      </c>
      <c r="C179" s="63" t="s">
        <v>404</v>
      </c>
      <c r="D179" s="63" t="s">
        <v>7</v>
      </c>
      <c r="E179" s="63" t="s">
        <v>7</v>
      </c>
      <c r="F179" s="63">
        <v>19.920000000000002</v>
      </c>
      <c r="G179" s="63" t="s">
        <v>12</v>
      </c>
      <c r="H179" s="63">
        <v>19.920000000000002</v>
      </c>
      <c r="I179" s="63" t="s">
        <v>12</v>
      </c>
      <c r="J179" s="63">
        <v>19.920000000000002</v>
      </c>
      <c r="K179" s="63" t="s">
        <v>12</v>
      </c>
      <c r="L179" s="63">
        <v>0</v>
      </c>
      <c r="M179" s="63">
        <v>3</v>
      </c>
      <c r="N179" s="65" t="s">
        <v>405</v>
      </c>
    </row>
    <row r="180" spans="2:14" ht="24" x14ac:dyDescent="0.25">
      <c r="B180" s="63" t="s">
        <v>52</v>
      </c>
      <c r="C180" s="63" t="s">
        <v>406</v>
      </c>
      <c r="D180" s="63" t="s">
        <v>7</v>
      </c>
      <c r="E180" s="63" t="s">
        <v>7</v>
      </c>
      <c r="F180" s="63">
        <v>19.920000000000002</v>
      </c>
      <c r="G180" s="63" t="s">
        <v>12</v>
      </c>
      <c r="H180" s="63">
        <v>19.920000000000002</v>
      </c>
      <c r="I180" s="63" t="s">
        <v>12</v>
      </c>
      <c r="J180" s="63">
        <v>19.920000000000002</v>
      </c>
      <c r="K180" s="63" t="s">
        <v>12</v>
      </c>
      <c r="L180" s="63">
        <v>0</v>
      </c>
      <c r="M180" s="63">
        <v>3</v>
      </c>
      <c r="N180" s="65" t="s">
        <v>407</v>
      </c>
    </row>
    <row r="181" spans="2:14" ht="24" x14ac:dyDescent="0.25">
      <c r="B181" s="62" t="s">
        <v>52</v>
      </c>
      <c r="C181" s="63" t="s">
        <v>408</v>
      </c>
      <c r="D181" s="63" t="s">
        <v>7</v>
      </c>
      <c r="E181" s="63" t="s">
        <v>7</v>
      </c>
      <c r="F181" s="63">
        <v>19.920000000000002</v>
      </c>
      <c r="G181" s="63" t="s">
        <v>12</v>
      </c>
      <c r="H181" s="63">
        <v>19.920000000000002</v>
      </c>
      <c r="I181" s="63" t="s">
        <v>12</v>
      </c>
      <c r="J181" s="63">
        <v>19.920000000000002</v>
      </c>
      <c r="K181" s="63" t="s">
        <v>12</v>
      </c>
      <c r="L181" s="63">
        <v>0</v>
      </c>
      <c r="M181" s="63">
        <v>3</v>
      </c>
      <c r="N181" s="65" t="s">
        <v>409</v>
      </c>
    </row>
    <row r="182" spans="2:14" x14ac:dyDescent="0.25">
      <c r="B182" s="63" t="s">
        <v>410</v>
      </c>
      <c r="C182" s="63" t="s">
        <v>411</v>
      </c>
      <c r="D182" s="63">
        <v>0</v>
      </c>
      <c r="E182" s="63">
        <v>0</v>
      </c>
      <c r="F182" s="63">
        <v>19.920000000000002</v>
      </c>
      <c r="G182" s="63" t="s">
        <v>7</v>
      </c>
      <c r="H182" s="63">
        <v>19.920000000000002</v>
      </c>
      <c r="I182" s="63" t="s">
        <v>7</v>
      </c>
      <c r="J182" s="63">
        <v>19.920000000000002</v>
      </c>
      <c r="K182" s="63" t="s">
        <v>7</v>
      </c>
      <c r="L182" s="63">
        <v>0</v>
      </c>
      <c r="M182" s="63">
        <v>0</v>
      </c>
      <c r="N182" s="65" t="s">
        <v>412</v>
      </c>
    </row>
    <row r="183" spans="2:14" ht="24" x14ac:dyDescent="0.25">
      <c r="B183" s="63" t="s">
        <v>410</v>
      </c>
      <c r="C183" s="63" t="s">
        <v>413</v>
      </c>
      <c r="D183" s="63">
        <v>0</v>
      </c>
      <c r="E183" s="63">
        <v>0</v>
      </c>
      <c r="F183" s="63">
        <v>19.920000000000002</v>
      </c>
      <c r="G183" s="63" t="s">
        <v>7</v>
      </c>
      <c r="H183" s="63">
        <v>19.920000000000002</v>
      </c>
      <c r="I183" s="63" t="s">
        <v>7</v>
      </c>
      <c r="J183" s="63">
        <v>19.920000000000002</v>
      </c>
      <c r="K183" s="63" t="s">
        <v>7</v>
      </c>
      <c r="L183" s="63">
        <v>0</v>
      </c>
      <c r="M183" s="63">
        <v>2</v>
      </c>
      <c r="N183" s="65" t="s">
        <v>414</v>
      </c>
    </row>
    <row r="184" spans="2:14" x14ac:dyDescent="0.25">
      <c r="B184" s="63" t="s">
        <v>410</v>
      </c>
      <c r="C184" s="62" t="s">
        <v>415</v>
      </c>
      <c r="D184" s="63">
        <v>0</v>
      </c>
      <c r="E184" s="63">
        <v>0</v>
      </c>
      <c r="F184" s="63">
        <v>19.920000000000002</v>
      </c>
      <c r="G184" s="63" t="s">
        <v>7</v>
      </c>
      <c r="H184" s="63">
        <v>19.920000000000002</v>
      </c>
      <c r="I184" s="63" t="s">
        <v>7</v>
      </c>
      <c r="J184" s="63">
        <v>19.920000000000002</v>
      </c>
      <c r="K184" s="63" t="s">
        <v>7</v>
      </c>
      <c r="L184" s="63">
        <v>0</v>
      </c>
      <c r="M184" s="63">
        <v>0</v>
      </c>
      <c r="N184" s="65"/>
    </row>
    <row r="185" spans="2:14" x14ac:dyDescent="0.25">
      <c r="B185" s="63" t="s">
        <v>52</v>
      </c>
      <c r="C185" s="62" t="s">
        <v>416</v>
      </c>
      <c r="D185" s="63" t="s">
        <v>7</v>
      </c>
      <c r="E185" s="63" t="s">
        <v>7</v>
      </c>
      <c r="F185" s="63">
        <v>19.920000000000002</v>
      </c>
      <c r="G185" s="63" t="s">
        <v>12</v>
      </c>
      <c r="H185" s="63">
        <v>19.920000000000002</v>
      </c>
      <c r="I185" s="63" t="s">
        <v>12</v>
      </c>
      <c r="J185" s="63">
        <v>19.920000000000002</v>
      </c>
      <c r="K185" s="63" t="s">
        <v>12</v>
      </c>
      <c r="L185" s="63">
        <v>0</v>
      </c>
      <c r="M185" s="63">
        <v>3</v>
      </c>
      <c r="N185" s="65" t="s">
        <v>282</v>
      </c>
    </row>
    <row r="186" spans="2:14" x14ac:dyDescent="0.25">
      <c r="B186" s="72" t="s">
        <v>410</v>
      </c>
      <c r="C186" s="72" t="s">
        <v>417</v>
      </c>
      <c r="D186" s="72">
        <v>0</v>
      </c>
      <c r="E186" s="72">
        <v>0</v>
      </c>
      <c r="F186" s="72">
        <v>20.28</v>
      </c>
      <c r="G186" s="72" t="s">
        <v>7</v>
      </c>
      <c r="H186" s="72">
        <v>20.28</v>
      </c>
      <c r="I186" s="72" t="s">
        <v>7</v>
      </c>
      <c r="J186" s="72">
        <v>20.28</v>
      </c>
      <c r="K186" s="72" t="s">
        <v>7</v>
      </c>
      <c r="L186" s="72">
        <v>0</v>
      </c>
      <c r="M186" s="72">
        <v>0</v>
      </c>
      <c r="N186" s="73" t="s">
        <v>418</v>
      </c>
    </row>
    <row r="187" spans="2:14" x14ac:dyDescent="0.25">
      <c r="B187" s="74" t="s">
        <v>410</v>
      </c>
      <c r="C187" s="75" t="s">
        <v>419</v>
      </c>
      <c r="D187" s="74">
        <v>0</v>
      </c>
      <c r="E187" s="74">
        <v>0</v>
      </c>
      <c r="F187" s="74">
        <v>20.28</v>
      </c>
      <c r="G187" s="74" t="s">
        <v>7</v>
      </c>
      <c r="H187" s="74">
        <v>20.28</v>
      </c>
      <c r="I187" s="74" t="s">
        <v>7</v>
      </c>
      <c r="J187" s="74">
        <v>20.28</v>
      </c>
      <c r="K187" s="74" t="s">
        <v>7</v>
      </c>
      <c r="L187" s="74">
        <v>0</v>
      </c>
      <c r="M187" s="74">
        <v>0</v>
      </c>
      <c r="N187" s="76"/>
    </row>
    <row r="188" spans="2:14" ht="24" x14ac:dyDescent="0.25">
      <c r="B188" s="63" t="s">
        <v>193</v>
      </c>
      <c r="C188" s="63" t="s">
        <v>35</v>
      </c>
      <c r="D188" s="62" t="s">
        <v>7</v>
      </c>
      <c r="E188" s="62" t="s">
        <v>7</v>
      </c>
      <c r="F188" s="63">
        <v>22.12</v>
      </c>
      <c r="G188" s="63" t="s">
        <v>7</v>
      </c>
      <c r="H188" s="63">
        <v>22.12</v>
      </c>
      <c r="I188" s="63" t="s">
        <v>7</v>
      </c>
      <c r="J188" s="63">
        <v>22.12</v>
      </c>
      <c r="K188" s="63" t="s">
        <v>7</v>
      </c>
      <c r="L188" s="63">
        <v>0</v>
      </c>
      <c r="M188" s="63">
        <v>0</v>
      </c>
      <c r="N188" s="77" t="s">
        <v>422</v>
      </c>
    </row>
    <row r="189" spans="2:14" x14ac:dyDescent="0.25">
      <c r="B189" s="63" t="s">
        <v>52</v>
      </c>
      <c r="C189" s="63" t="s">
        <v>281</v>
      </c>
      <c r="D189" s="63" t="s">
        <v>7</v>
      </c>
      <c r="E189" s="63" t="s">
        <v>7</v>
      </c>
      <c r="F189" s="63">
        <v>24</v>
      </c>
      <c r="G189" s="63" t="s">
        <v>12</v>
      </c>
      <c r="H189" s="63">
        <v>24</v>
      </c>
      <c r="I189" s="63" t="s">
        <v>12</v>
      </c>
      <c r="J189" s="63">
        <v>24</v>
      </c>
      <c r="K189" s="63" t="s">
        <v>12</v>
      </c>
      <c r="L189" s="63">
        <v>0</v>
      </c>
      <c r="M189" s="63">
        <v>7</v>
      </c>
      <c r="N189" s="65" t="s">
        <v>282</v>
      </c>
    </row>
    <row r="190" spans="2:14" x14ac:dyDescent="0.25">
      <c r="B190" s="63" t="s">
        <v>52</v>
      </c>
      <c r="C190" s="63" t="s">
        <v>283</v>
      </c>
      <c r="D190" s="63" t="s">
        <v>7</v>
      </c>
      <c r="E190" s="63" t="s">
        <v>7</v>
      </c>
      <c r="F190" s="63">
        <v>24</v>
      </c>
      <c r="G190" s="63" t="s">
        <v>12</v>
      </c>
      <c r="H190" s="63">
        <v>24</v>
      </c>
      <c r="I190" s="63" t="s">
        <v>12</v>
      </c>
      <c r="J190" s="63">
        <v>24</v>
      </c>
      <c r="K190" s="63" t="s">
        <v>12</v>
      </c>
      <c r="L190" s="63">
        <v>0</v>
      </c>
      <c r="M190" s="63">
        <v>5</v>
      </c>
      <c r="N190" s="65" t="s">
        <v>426</v>
      </c>
    </row>
    <row r="191" spans="2:14" x14ac:dyDescent="0.25">
      <c r="B191" s="63" t="s">
        <v>52</v>
      </c>
      <c r="C191" s="63" t="s">
        <v>427</v>
      </c>
      <c r="D191" s="63" t="s">
        <v>7</v>
      </c>
      <c r="E191" s="63" t="s">
        <v>7</v>
      </c>
      <c r="F191" s="63">
        <v>24</v>
      </c>
      <c r="G191" s="63" t="s">
        <v>12</v>
      </c>
      <c r="H191" s="63">
        <v>24</v>
      </c>
      <c r="I191" s="63" t="s">
        <v>12</v>
      </c>
      <c r="J191" s="63">
        <v>24</v>
      </c>
      <c r="K191" s="63" t="s">
        <v>12</v>
      </c>
      <c r="L191" s="63">
        <v>0</v>
      </c>
      <c r="M191" s="63" t="s">
        <v>12</v>
      </c>
      <c r="N191" s="65" t="s">
        <v>428</v>
      </c>
    </row>
    <row r="192" spans="2:14" x14ac:dyDescent="0.25">
      <c r="B192" s="63" t="s">
        <v>52</v>
      </c>
      <c r="C192" s="63" t="s">
        <v>429</v>
      </c>
      <c r="D192" s="63" t="s">
        <v>7</v>
      </c>
      <c r="E192" s="63" t="s">
        <v>7</v>
      </c>
      <c r="F192" s="63">
        <v>24</v>
      </c>
      <c r="G192" s="63" t="s">
        <v>12</v>
      </c>
      <c r="H192" s="63">
        <v>24</v>
      </c>
      <c r="I192" s="63" t="s">
        <v>12</v>
      </c>
      <c r="J192" s="63">
        <v>24</v>
      </c>
      <c r="K192" s="63" t="s">
        <v>12</v>
      </c>
      <c r="L192" s="63">
        <v>0</v>
      </c>
      <c r="M192" s="63">
        <v>3</v>
      </c>
      <c r="N192" s="65" t="s">
        <v>430</v>
      </c>
    </row>
    <row r="193" spans="2:14" ht="24" x14ac:dyDescent="0.25">
      <c r="B193" s="62" t="s">
        <v>52</v>
      </c>
      <c r="C193" s="63" t="s">
        <v>431</v>
      </c>
      <c r="D193" s="63" t="s">
        <v>7</v>
      </c>
      <c r="E193" s="63" t="s">
        <v>7</v>
      </c>
      <c r="F193" s="63">
        <v>24</v>
      </c>
      <c r="G193" s="63" t="s">
        <v>12</v>
      </c>
      <c r="H193" s="63">
        <v>24</v>
      </c>
      <c r="I193" s="63" t="s">
        <v>12</v>
      </c>
      <c r="J193" s="63">
        <v>24</v>
      </c>
      <c r="K193" s="63" t="s">
        <v>12</v>
      </c>
      <c r="L193" s="63">
        <v>0</v>
      </c>
      <c r="M193" s="63">
        <v>3</v>
      </c>
      <c r="N193" s="65" t="s">
        <v>432</v>
      </c>
    </row>
    <row r="194" spans="2:14" x14ac:dyDescent="0.25">
      <c r="B194" s="63" t="s">
        <v>95</v>
      </c>
      <c r="C194" s="63" t="s">
        <v>96</v>
      </c>
      <c r="D194" s="63">
        <v>0</v>
      </c>
      <c r="E194" s="63">
        <v>0</v>
      </c>
      <c r="F194" s="63">
        <v>24</v>
      </c>
      <c r="G194" s="63" t="s">
        <v>12</v>
      </c>
      <c r="H194" s="63">
        <v>24</v>
      </c>
      <c r="I194" s="63" t="s">
        <v>12</v>
      </c>
      <c r="J194" s="63">
        <v>24</v>
      </c>
      <c r="K194" s="63" t="s">
        <v>12</v>
      </c>
      <c r="L194" s="63">
        <v>0</v>
      </c>
      <c r="M194" s="63">
        <v>0</v>
      </c>
      <c r="N194" s="65" t="s">
        <v>284</v>
      </c>
    </row>
    <row r="195" spans="2:14" x14ac:dyDescent="0.25">
      <c r="B195" s="62" t="s">
        <v>267</v>
      </c>
      <c r="C195" s="62" t="s">
        <v>494</v>
      </c>
      <c r="D195" s="62">
        <v>0</v>
      </c>
      <c r="E195" s="62">
        <v>0</v>
      </c>
      <c r="F195" s="62" t="s">
        <v>7</v>
      </c>
      <c r="G195" s="62" t="s">
        <v>7</v>
      </c>
      <c r="H195" s="62">
        <v>19.8</v>
      </c>
      <c r="I195" s="62" t="s">
        <v>7</v>
      </c>
      <c r="J195" s="62" t="s">
        <v>7</v>
      </c>
      <c r="K195" s="62" t="s">
        <v>7</v>
      </c>
      <c r="L195" s="62" t="s">
        <v>7</v>
      </c>
      <c r="M195" s="62">
        <v>1.5</v>
      </c>
      <c r="N195" s="65" t="s">
        <v>495</v>
      </c>
    </row>
    <row r="196" spans="2:14" x14ac:dyDescent="0.25">
      <c r="B196" s="170" t="s">
        <v>161</v>
      </c>
      <c r="C196" s="170"/>
      <c r="D196" s="89">
        <f>AVERAGE(D168:D195)</f>
        <v>0</v>
      </c>
      <c r="E196" s="89">
        <f t="shared" ref="E196:M196" si="1">AVERAGE(E168:E195)</f>
        <v>0</v>
      </c>
      <c r="F196" s="90">
        <f t="shared" si="1"/>
        <v>14.944074074074077</v>
      </c>
      <c r="G196" s="90">
        <f t="shared" si="1"/>
        <v>2.1999999999999999E-2</v>
      </c>
      <c r="H196" s="90">
        <f t="shared" si="1"/>
        <v>18.26074074074074</v>
      </c>
      <c r="I196" s="90">
        <f t="shared" si="1"/>
        <v>1.5149999999999999</v>
      </c>
      <c r="J196" s="90">
        <f t="shared" si="1"/>
        <v>20.475833333333338</v>
      </c>
      <c r="K196" s="90"/>
      <c r="L196" s="90">
        <f t="shared" si="1"/>
        <v>1.2</v>
      </c>
      <c r="M196" s="90">
        <f t="shared" si="1"/>
        <v>2.5681818181818183</v>
      </c>
    </row>
    <row r="197" spans="2:14" ht="44.25" customHeight="1" x14ac:dyDescent="0.25">
      <c r="B197" s="171" t="s">
        <v>498</v>
      </c>
      <c r="C197" s="171"/>
      <c r="D197" s="171"/>
      <c r="E197" s="171"/>
      <c r="F197" s="171"/>
      <c r="G197" s="171"/>
      <c r="H197" s="171"/>
      <c r="I197" s="171"/>
      <c r="J197" s="171"/>
      <c r="K197" s="171"/>
      <c r="L197" s="171"/>
      <c r="M197" s="171"/>
    </row>
    <row r="200" spans="2:14" ht="15.75" thickBot="1" x14ac:dyDescent="0.3">
      <c r="B200" s="163" t="s">
        <v>499</v>
      </c>
      <c r="C200" s="164"/>
      <c r="D200" s="164"/>
      <c r="E200" s="164"/>
      <c r="F200" s="164"/>
      <c r="G200" s="164"/>
      <c r="H200" s="164"/>
      <c r="I200" s="164"/>
      <c r="J200" s="164"/>
      <c r="K200" s="164"/>
      <c r="L200" s="164"/>
      <c r="M200" s="164"/>
      <c r="N200" s="31"/>
    </row>
    <row r="201" spans="2:14" ht="15.75" thickBot="1" x14ac:dyDescent="0.3">
      <c r="B201" s="162" t="s">
        <v>0</v>
      </c>
      <c r="C201" s="162" t="s">
        <v>1</v>
      </c>
      <c r="D201" s="165" t="s">
        <v>27</v>
      </c>
      <c r="E201" s="166"/>
      <c r="F201" s="167" t="s">
        <v>26</v>
      </c>
      <c r="G201" s="168"/>
      <c r="H201" s="168"/>
      <c r="I201" s="168"/>
      <c r="J201" s="168"/>
      <c r="K201" s="168"/>
      <c r="L201" s="162" t="s">
        <v>265</v>
      </c>
      <c r="M201" s="162" t="s">
        <v>6</v>
      </c>
      <c r="N201" s="162" t="s">
        <v>266</v>
      </c>
    </row>
    <row r="202" spans="2:14" ht="72" x14ac:dyDescent="0.25">
      <c r="B202" s="162"/>
      <c r="C202" s="162"/>
      <c r="D202" s="32" t="s">
        <v>14</v>
      </c>
      <c r="E202" s="33" t="s">
        <v>15</v>
      </c>
      <c r="F202" s="34" t="s">
        <v>3</v>
      </c>
      <c r="G202" s="35" t="s">
        <v>9</v>
      </c>
      <c r="H202" s="34" t="s">
        <v>4</v>
      </c>
      <c r="I202" s="35" t="s">
        <v>10</v>
      </c>
      <c r="J202" s="34" t="s">
        <v>5</v>
      </c>
      <c r="K202" s="35" t="s">
        <v>11</v>
      </c>
      <c r="L202" s="169"/>
      <c r="M202" s="162"/>
      <c r="N202" s="162"/>
    </row>
    <row r="203" spans="2:14" x14ac:dyDescent="0.25">
      <c r="B203" s="66" t="s">
        <v>16</v>
      </c>
      <c r="C203" s="66" t="s">
        <v>18</v>
      </c>
      <c r="D203" s="66" t="s">
        <v>7</v>
      </c>
      <c r="E203" s="66" t="s">
        <v>7</v>
      </c>
      <c r="F203" s="66">
        <v>0</v>
      </c>
      <c r="G203" s="100">
        <v>9</v>
      </c>
      <c r="H203" s="67" t="s">
        <v>12</v>
      </c>
      <c r="I203" s="67" t="s">
        <v>12</v>
      </c>
      <c r="J203" s="67" t="s">
        <v>12</v>
      </c>
      <c r="K203" s="67" t="s">
        <v>12</v>
      </c>
      <c r="L203" s="66">
        <v>0</v>
      </c>
      <c r="M203" s="66">
        <v>0</v>
      </c>
      <c r="N203" s="68"/>
    </row>
    <row r="204" spans="2:14" ht="24" x14ac:dyDescent="0.25">
      <c r="B204" s="66" t="s">
        <v>28</v>
      </c>
      <c r="C204" s="66" t="s">
        <v>18</v>
      </c>
      <c r="D204" s="66" t="s">
        <v>7</v>
      </c>
      <c r="E204" s="66" t="s">
        <v>7</v>
      </c>
      <c r="F204" s="66">
        <v>0</v>
      </c>
      <c r="G204" s="100">
        <v>12</v>
      </c>
      <c r="H204" s="66" t="s">
        <v>12</v>
      </c>
      <c r="I204" s="66" t="s">
        <v>12</v>
      </c>
      <c r="J204" s="66" t="s">
        <v>12</v>
      </c>
      <c r="K204" s="66" t="s">
        <v>12</v>
      </c>
      <c r="L204" s="66">
        <v>0</v>
      </c>
      <c r="M204" s="66" t="s">
        <v>7</v>
      </c>
      <c r="N204" s="68" t="s">
        <v>369</v>
      </c>
    </row>
    <row r="205" spans="2:14" x14ac:dyDescent="0.25">
      <c r="B205" s="66" t="s">
        <v>82</v>
      </c>
      <c r="C205" s="66" t="s">
        <v>85</v>
      </c>
      <c r="D205" s="66" t="s">
        <v>12</v>
      </c>
      <c r="E205" s="66" t="s">
        <v>12</v>
      </c>
      <c r="F205" s="66">
        <v>0</v>
      </c>
      <c r="G205" s="100">
        <v>7</v>
      </c>
      <c r="H205" s="66" t="s">
        <v>12</v>
      </c>
      <c r="I205" s="66" t="s">
        <v>12</v>
      </c>
      <c r="J205" s="66" t="s">
        <v>12</v>
      </c>
      <c r="K205" s="66" t="s">
        <v>12</v>
      </c>
      <c r="L205" s="66">
        <v>0</v>
      </c>
      <c r="M205" s="66" t="s">
        <v>7</v>
      </c>
      <c r="N205" s="68" t="s">
        <v>86</v>
      </c>
    </row>
    <row r="206" spans="2:14" x14ac:dyDescent="0.25">
      <c r="B206" s="66" t="s">
        <v>88</v>
      </c>
      <c r="C206" s="66" t="s">
        <v>372</v>
      </c>
      <c r="D206" s="66" t="s">
        <v>7</v>
      </c>
      <c r="E206" s="66" t="s">
        <v>7</v>
      </c>
      <c r="F206" s="66">
        <v>11.39</v>
      </c>
      <c r="G206" s="66" t="s">
        <v>12</v>
      </c>
      <c r="H206" s="66">
        <v>11.39</v>
      </c>
      <c r="I206" s="66" t="s">
        <v>12</v>
      </c>
      <c r="J206" s="66">
        <v>11.39</v>
      </c>
      <c r="K206" s="66" t="s">
        <v>12</v>
      </c>
      <c r="L206" s="66">
        <v>59</v>
      </c>
      <c r="M206" s="66" t="s">
        <v>7</v>
      </c>
      <c r="N206" s="68" t="s">
        <v>373</v>
      </c>
    </row>
    <row r="207" spans="2:14" x14ac:dyDescent="0.25">
      <c r="B207" s="66" t="s">
        <v>88</v>
      </c>
      <c r="C207" s="66" t="s">
        <v>374</v>
      </c>
      <c r="D207" s="66" t="s">
        <v>7</v>
      </c>
      <c r="E207" s="66" t="s">
        <v>7</v>
      </c>
      <c r="F207" s="66">
        <v>11.39</v>
      </c>
      <c r="G207" s="66" t="s">
        <v>12</v>
      </c>
      <c r="H207" s="66">
        <v>11.39</v>
      </c>
      <c r="I207" s="66" t="s">
        <v>12</v>
      </c>
      <c r="J207" s="66">
        <v>11.39</v>
      </c>
      <c r="K207" s="66" t="s">
        <v>12</v>
      </c>
      <c r="L207" s="66">
        <v>135</v>
      </c>
      <c r="M207" s="66" t="s">
        <v>7</v>
      </c>
      <c r="N207" s="68" t="s">
        <v>375</v>
      </c>
    </row>
    <row r="208" spans="2:14" x14ac:dyDescent="0.25">
      <c r="B208" s="66" t="s">
        <v>91</v>
      </c>
      <c r="C208" s="66" t="s">
        <v>92</v>
      </c>
      <c r="D208" s="66">
        <v>0</v>
      </c>
      <c r="E208" s="66">
        <v>0</v>
      </c>
      <c r="F208" s="66">
        <v>12</v>
      </c>
      <c r="G208" s="66" t="s">
        <v>12</v>
      </c>
      <c r="H208" s="66">
        <v>12</v>
      </c>
      <c r="I208" s="66" t="s">
        <v>12</v>
      </c>
      <c r="J208" s="66">
        <v>12</v>
      </c>
      <c r="K208" s="66" t="s">
        <v>12</v>
      </c>
      <c r="L208" s="66">
        <v>34</v>
      </c>
      <c r="M208" s="66" t="s">
        <v>7</v>
      </c>
      <c r="N208" s="68" t="s">
        <v>270</v>
      </c>
    </row>
    <row r="209" spans="2:14" ht="24" x14ac:dyDescent="0.25">
      <c r="B209" s="66" t="s">
        <v>41</v>
      </c>
      <c r="C209" s="66" t="s">
        <v>45</v>
      </c>
      <c r="D209" s="66" t="s">
        <v>7</v>
      </c>
      <c r="E209" s="66" t="s">
        <v>7</v>
      </c>
      <c r="F209" s="66">
        <v>12</v>
      </c>
      <c r="G209" s="66" t="s">
        <v>12</v>
      </c>
      <c r="H209" s="66">
        <v>12</v>
      </c>
      <c r="I209" s="66" t="s">
        <v>12</v>
      </c>
      <c r="J209" s="66">
        <v>12</v>
      </c>
      <c r="K209" s="66" t="s">
        <v>12</v>
      </c>
      <c r="L209" s="66">
        <v>0</v>
      </c>
      <c r="M209" s="66" t="s">
        <v>7</v>
      </c>
      <c r="N209" s="68" t="s">
        <v>376</v>
      </c>
    </row>
    <row r="210" spans="2:14" x14ac:dyDescent="0.25">
      <c r="B210" s="67" t="s">
        <v>41</v>
      </c>
      <c r="C210" s="66" t="s">
        <v>46</v>
      </c>
      <c r="D210" s="66" t="s">
        <v>7</v>
      </c>
      <c r="E210" s="66" t="s">
        <v>7</v>
      </c>
      <c r="F210" s="66">
        <v>12</v>
      </c>
      <c r="G210" s="66" t="s">
        <v>12</v>
      </c>
      <c r="H210" s="66">
        <v>12</v>
      </c>
      <c r="I210" s="66" t="s">
        <v>12</v>
      </c>
      <c r="J210" s="66">
        <v>12</v>
      </c>
      <c r="K210" s="66" t="s">
        <v>12</v>
      </c>
      <c r="L210" s="66">
        <f>(25*3)</f>
        <v>75</v>
      </c>
      <c r="M210" s="66" t="s">
        <v>7</v>
      </c>
      <c r="N210" s="68" t="s">
        <v>377</v>
      </c>
    </row>
    <row r="211" spans="2:14" x14ac:dyDescent="0.25">
      <c r="B211" s="67" t="s">
        <v>43</v>
      </c>
      <c r="C211" s="66" t="s">
        <v>45</v>
      </c>
      <c r="D211" s="66" t="s">
        <v>7</v>
      </c>
      <c r="E211" s="66" t="s">
        <v>7</v>
      </c>
      <c r="F211" s="66">
        <v>12</v>
      </c>
      <c r="G211" s="66" t="s">
        <v>12</v>
      </c>
      <c r="H211" s="66">
        <v>12</v>
      </c>
      <c r="I211" s="66" t="s">
        <v>12</v>
      </c>
      <c r="J211" s="66">
        <v>12</v>
      </c>
      <c r="K211" s="66" t="s">
        <v>12</v>
      </c>
      <c r="L211" s="66">
        <v>0</v>
      </c>
      <c r="M211" s="66" t="s">
        <v>7</v>
      </c>
      <c r="N211" s="68" t="s">
        <v>377</v>
      </c>
    </row>
    <row r="212" spans="2:14" x14ac:dyDescent="0.25">
      <c r="B212" s="66" t="s">
        <v>43</v>
      </c>
      <c r="C212" s="66" t="s">
        <v>46</v>
      </c>
      <c r="D212" s="66" t="s">
        <v>7</v>
      </c>
      <c r="E212" s="66" t="s">
        <v>7</v>
      </c>
      <c r="F212" s="66">
        <v>12</v>
      </c>
      <c r="G212" s="66" t="s">
        <v>12</v>
      </c>
      <c r="H212" s="66">
        <v>12</v>
      </c>
      <c r="I212" s="66" t="s">
        <v>12</v>
      </c>
      <c r="J212" s="66">
        <v>12</v>
      </c>
      <c r="K212" s="66" t="s">
        <v>12</v>
      </c>
      <c r="L212" s="66">
        <v>75</v>
      </c>
      <c r="M212" s="66" t="s">
        <v>7</v>
      </c>
      <c r="N212" s="68" t="s">
        <v>377</v>
      </c>
    </row>
    <row r="213" spans="2:14" x14ac:dyDescent="0.25">
      <c r="B213" s="67" t="s">
        <v>2</v>
      </c>
      <c r="C213" s="66" t="s">
        <v>271</v>
      </c>
      <c r="D213" s="66">
        <v>0</v>
      </c>
      <c r="E213" s="66">
        <v>0</v>
      </c>
      <c r="F213" s="66">
        <v>12.85</v>
      </c>
      <c r="G213" s="70">
        <v>0.01</v>
      </c>
      <c r="H213" s="66">
        <v>12.85</v>
      </c>
      <c r="I213" s="70">
        <v>0.04</v>
      </c>
      <c r="J213" s="66">
        <v>12.85</v>
      </c>
      <c r="K213" s="67" t="s">
        <v>12</v>
      </c>
      <c r="L213" s="66">
        <v>39</v>
      </c>
      <c r="M213" s="66">
        <v>0</v>
      </c>
      <c r="N213" s="68" t="s">
        <v>272</v>
      </c>
    </row>
    <row r="214" spans="2:14" x14ac:dyDescent="0.25">
      <c r="B214" s="66" t="s">
        <v>78</v>
      </c>
      <c r="C214" s="66" t="s">
        <v>79</v>
      </c>
      <c r="D214" s="66">
        <v>0</v>
      </c>
      <c r="E214" s="66">
        <v>0</v>
      </c>
      <c r="F214" s="66">
        <v>14.06</v>
      </c>
      <c r="G214" s="66" t="s">
        <v>12</v>
      </c>
      <c r="H214" s="66">
        <v>14.06</v>
      </c>
      <c r="I214" s="66" t="s">
        <v>12</v>
      </c>
      <c r="J214" s="66">
        <v>20.05</v>
      </c>
      <c r="K214" s="66" t="s">
        <v>12</v>
      </c>
      <c r="L214" s="66">
        <v>0</v>
      </c>
      <c r="M214" s="66">
        <v>0</v>
      </c>
      <c r="N214" s="68" t="s">
        <v>273</v>
      </c>
    </row>
    <row r="215" spans="2:14" x14ac:dyDescent="0.25">
      <c r="B215" s="66" t="s">
        <v>23</v>
      </c>
      <c r="C215" s="66" t="s">
        <v>25</v>
      </c>
      <c r="D215" s="66" t="s">
        <v>12</v>
      </c>
      <c r="E215" s="66" t="s">
        <v>12</v>
      </c>
      <c r="F215" s="66">
        <v>15</v>
      </c>
      <c r="G215" s="66" t="s">
        <v>12</v>
      </c>
      <c r="H215" s="66">
        <v>15</v>
      </c>
      <c r="I215" s="66" t="s">
        <v>12</v>
      </c>
      <c r="J215" s="66">
        <v>15</v>
      </c>
      <c r="K215" s="66" t="s">
        <v>12</v>
      </c>
      <c r="L215" s="66">
        <v>20</v>
      </c>
      <c r="M215" s="66">
        <v>5</v>
      </c>
      <c r="N215" s="68"/>
    </row>
    <row r="216" spans="2:14" ht="24" x14ac:dyDescent="0.25">
      <c r="B216" s="66" t="s">
        <v>31</v>
      </c>
      <c r="C216" s="66" t="s">
        <v>274</v>
      </c>
      <c r="D216" s="66" t="s">
        <v>7</v>
      </c>
      <c r="E216" s="66" t="s">
        <v>7</v>
      </c>
      <c r="F216" s="66">
        <v>16.68</v>
      </c>
      <c r="G216" s="66" t="s">
        <v>7</v>
      </c>
      <c r="H216" s="66">
        <v>16.68</v>
      </c>
      <c r="I216" s="66" t="s">
        <v>7</v>
      </c>
      <c r="J216" s="66">
        <v>16.68</v>
      </c>
      <c r="K216" s="66" t="s">
        <v>7</v>
      </c>
      <c r="L216" s="66">
        <v>25</v>
      </c>
      <c r="M216" s="66" t="s">
        <v>7</v>
      </c>
      <c r="N216" s="68" t="s">
        <v>380</v>
      </c>
    </row>
    <row r="217" spans="2:14" x14ac:dyDescent="0.25">
      <c r="B217" s="66" t="s">
        <v>23</v>
      </c>
      <c r="C217" s="66" t="s">
        <v>24</v>
      </c>
      <c r="D217" s="66">
        <v>0</v>
      </c>
      <c r="E217" s="66">
        <v>0</v>
      </c>
      <c r="F217" s="66">
        <v>17.52</v>
      </c>
      <c r="G217" s="66" t="s">
        <v>12</v>
      </c>
      <c r="H217" s="66">
        <v>17.52</v>
      </c>
      <c r="I217" s="66" t="s">
        <v>12</v>
      </c>
      <c r="J217" s="66">
        <v>17.52</v>
      </c>
      <c r="K217" s="66" t="s">
        <v>12</v>
      </c>
      <c r="L217" s="66">
        <v>43</v>
      </c>
      <c r="M217" s="66">
        <v>0</v>
      </c>
      <c r="N217" s="68" t="s">
        <v>275</v>
      </c>
    </row>
    <row r="218" spans="2:14" x14ac:dyDescent="0.25">
      <c r="B218" s="66" t="s">
        <v>23</v>
      </c>
      <c r="C218" s="66" t="s">
        <v>381</v>
      </c>
      <c r="D218" s="66">
        <v>0</v>
      </c>
      <c r="E218" s="66">
        <v>0</v>
      </c>
      <c r="F218" s="66">
        <v>17.52</v>
      </c>
      <c r="G218" s="66" t="s">
        <v>12</v>
      </c>
      <c r="H218" s="66">
        <v>17.52</v>
      </c>
      <c r="I218" s="66" t="s">
        <v>12</v>
      </c>
      <c r="J218" s="66">
        <v>17.52</v>
      </c>
      <c r="K218" s="66" t="s">
        <v>12</v>
      </c>
      <c r="L218" s="66">
        <v>23</v>
      </c>
      <c r="M218" s="66">
        <v>0</v>
      </c>
      <c r="N218" s="68" t="s">
        <v>382</v>
      </c>
    </row>
    <row r="219" spans="2:14" ht="24" x14ac:dyDescent="0.25">
      <c r="B219" s="66" t="s">
        <v>23</v>
      </c>
      <c r="C219" s="66" t="s">
        <v>383</v>
      </c>
      <c r="D219" s="66" t="s">
        <v>7</v>
      </c>
      <c r="E219" s="66" t="s">
        <v>7</v>
      </c>
      <c r="F219" s="66">
        <v>17.52</v>
      </c>
      <c r="G219" s="66" t="s">
        <v>12</v>
      </c>
      <c r="H219" s="66">
        <v>17.52</v>
      </c>
      <c r="I219" s="66">
        <v>43</v>
      </c>
      <c r="J219" s="66">
        <v>17.52</v>
      </c>
      <c r="K219" s="66" t="s">
        <v>12</v>
      </c>
      <c r="L219" s="66">
        <v>40</v>
      </c>
      <c r="M219" s="66">
        <v>40</v>
      </c>
      <c r="N219" s="68" t="s">
        <v>384</v>
      </c>
    </row>
    <row r="220" spans="2:14" ht="48" x14ac:dyDescent="0.25">
      <c r="B220" s="66" t="s">
        <v>23</v>
      </c>
      <c r="C220" s="66" t="s">
        <v>385</v>
      </c>
      <c r="D220" s="66" t="s">
        <v>12</v>
      </c>
      <c r="E220" s="66" t="s">
        <v>12</v>
      </c>
      <c r="F220" s="66">
        <v>17.52</v>
      </c>
      <c r="G220" s="66" t="s">
        <v>12</v>
      </c>
      <c r="H220" s="66">
        <v>17.52</v>
      </c>
      <c r="I220" s="66" t="s">
        <v>12</v>
      </c>
      <c r="J220" s="66">
        <v>17.52</v>
      </c>
      <c r="K220" s="66" t="s">
        <v>12</v>
      </c>
      <c r="L220" s="67">
        <v>43</v>
      </c>
      <c r="M220" s="67" t="s">
        <v>7</v>
      </c>
      <c r="N220" s="68" t="s">
        <v>386</v>
      </c>
    </row>
    <row r="221" spans="2:14" x14ac:dyDescent="0.25">
      <c r="B221" s="66" t="s">
        <v>44</v>
      </c>
      <c r="C221" s="66" t="s">
        <v>45</v>
      </c>
      <c r="D221" s="66" t="s">
        <v>7</v>
      </c>
      <c r="E221" s="66" t="s">
        <v>7</v>
      </c>
      <c r="F221" s="66">
        <v>18</v>
      </c>
      <c r="G221" s="66" t="s">
        <v>12</v>
      </c>
      <c r="H221" s="66">
        <v>18</v>
      </c>
      <c r="I221" s="66" t="s">
        <v>12</v>
      </c>
      <c r="J221" s="66">
        <v>18</v>
      </c>
      <c r="K221" s="66" t="s">
        <v>12</v>
      </c>
      <c r="L221" s="66">
        <v>36</v>
      </c>
      <c r="M221" s="66" t="s">
        <v>7</v>
      </c>
      <c r="N221" s="68" t="s">
        <v>387</v>
      </c>
    </row>
    <row r="222" spans="2:14" x14ac:dyDescent="0.25">
      <c r="B222" s="66" t="s">
        <v>44</v>
      </c>
      <c r="C222" s="66" t="s">
        <v>268</v>
      </c>
      <c r="D222" s="66" t="s">
        <v>12</v>
      </c>
      <c r="E222" s="66" t="s">
        <v>12</v>
      </c>
      <c r="F222" s="66">
        <v>18</v>
      </c>
      <c r="G222" s="66" t="s">
        <v>12</v>
      </c>
      <c r="H222" s="66">
        <v>18</v>
      </c>
      <c r="I222" s="66" t="s">
        <v>12</v>
      </c>
      <c r="J222" s="66">
        <v>18</v>
      </c>
      <c r="K222" s="66" t="s">
        <v>12</v>
      </c>
      <c r="L222" s="67" t="s">
        <v>388</v>
      </c>
      <c r="M222" s="66" t="s">
        <v>12</v>
      </c>
      <c r="N222" s="68" t="s">
        <v>269</v>
      </c>
    </row>
    <row r="223" spans="2:14" x14ac:dyDescent="0.25">
      <c r="B223" s="66" t="s">
        <v>44</v>
      </c>
      <c r="C223" s="67" t="s">
        <v>389</v>
      </c>
      <c r="D223" s="66" t="s">
        <v>12</v>
      </c>
      <c r="E223" s="66" t="s">
        <v>12</v>
      </c>
      <c r="F223" s="66">
        <v>18</v>
      </c>
      <c r="G223" s="66" t="s">
        <v>12</v>
      </c>
      <c r="H223" s="66">
        <v>18</v>
      </c>
      <c r="I223" s="66" t="s">
        <v>12</v>
      </c>
      <c r="J223" s="66">
        <v>18</v>
      </c>
      <c r="K223" s="66" t="s">
        <v>12</v>
      </c>
      <c r="L223" s="66">
        <v>36</v>
      </c>
      <c r="M223" s="66" t="s">
        <v>12</v>
      </c>
      <c r="N223" s="68" t="s">
        <v>390</v>
      </c>
    </row>
    <row r="224" spans="2:14" x14ac:dyDescent="0.25">
      <c r="B224" s="66" t="s">
        <v>44</v>
      </c>
      <c r="C224" s="67" t="s">
        <v>391</v>
      </c>
      <c r="D224" s="66" t="s">
        <v>12</v>
      </c>
      <c r="E224" s="66" t="s">
        <v>12</v>
      </c>
      <c r="F224" s="66">
        <v>18</v>
      </c>
      <c r="G224" s="66" t="s">
        <v>12</v>
      </c>
      <c r="H224" s="66">
        <v>18</v>
      </c>
      <c r="I224" s="66" t="s">
        <v>12</v>
      </c>
      <c r="J224" s="66">
        <v>18</v>
      </c>
      <c r="K224" s="66" t="s">
        <v>12</v>
      </c>
      <c r="L224" s="66">
        <v>100</v>
      </c>
      <c r="M224" s="66">
        <v>10</v>
      </c>
      <c r="N224" s="68" t="s">
        <v>392</v>
      </c>
    </row>
    <row r="225" spans="2:14" x14ac:dyDescent="0.25">
      <c r="B225" s="67" t="s">
        <v>23</v>
      </c>
      <c r="C225" s="66" t="s">
        <v>393</v>
      </c>
      <c r="D225" s="66" t="s">
        <v>7</v>
      </c>
      <c r="E225" s="66" t="s">
        <v>7</v>
      </c>
      <c r="F225" s="66">
        <v>18</v>
      </c>
      <c r="G225" s="66" t="s">
        <v>12</v>
      </c>
      <c r="H225" s="66">
        <v>18</v>
      </c>
      <c r="I225" s="66" t="s">
        <v>12</v>
      </c>
      <c r="J225" s="66">
        <v>18</v>
      </c>
      <c r="K225" s="66" t="s">
        <v>12</v>
      </c>
      <c r="L225" s="66">
        <v>45</v>
      </c>
      <c r="M225" s="66">
        <v>10</v>
      </c>
      <c r="N225" s="68" t="s">
        <v>394</v>
      </c>
    </row>
    <row r="226" spans="2:14" ht="36" x14ac:dyDescent="0.25">
      <c r="B226" s="66" t="s">
        <v>23</v>
      </c>
      <c r="C226" s="66" t="s">
        <v>395</v>
      </c>
      <c r="D226" s="66" t="s">
        <v>7</v>
      </c>
      <c r="E226" s="66" t="s">
        <v>7</v>
      </c>
      <c r="F226" s="66">
        <v>18</v>
      </c>
      <c r="G226" s="66">
        <v>7</v>
      </c>
      <c r="H226" s="66">
        <v>18</v>
      </c>
      <c r="I226" s="66" t="s">
        <v>12</v>
      </c>
      <c r="J226" s="66">
        <v>18</v>
      </c>
      <c r="K226" s="66" t="s">
        <v>12</v>
      </c>
      <c r="L226" s="66">
        <v>90</v>
      </c>
      <c r="M226" s="66">
        <v>10</v>
      </c>
      <c r="N226" s="68" t="s">
        <v>396</v>
      </c>
    </row>
    <row r="227" spans="2:14" x14ac:dyDescent="0.25">
      <c r="B227" s="66" t="s">
        <v>75</v>
      </c>
      <c r="C227" s="66" t="s">
        <v>76</v>
      </c>
      <c r="D227" s="66">
        <v>0</v>
      </c>
      <c r="E227" s="66">
        <v>0</v>
      </c>
      <c r="F227" s="66">
        <v>19.2</v>
      </c>
      <c r="G227" s="66" t="s">
        <v>12</v>
      </c>
      <c r="H227" s="66">
        <v>19.2</v>
      </c>
      <c r="I227" s="66" t="s">
        <v>12</v>
      </c>
      <c r="J227" s="66">
        <v>19.2</v>
      </c>
      <c r="K227" s="66" t="s">
        <v>12</v>
      </c>
      <c r="L227" s="66">
        <v>0</v>
      </c>
      <c r="M227" s="66" t="s">
        <v>12</v>
      </c>
      <c r="N227" s="68" t="s">
        <v>401</v>
      </c>
    </row>
    <row r="228" spans="2:14" x14ac:dyDescent="0.25">
      <c r="B228" s="66" t="s">
        <v>21</v>
      </c>
      <c r="C228" s="66" t="s">
        <v>22</v>
      </c>
      <c r="D228" s="66">
        <v>0</v>
      </c>
      <c r="E228" s="66">
        <v>0</v>
      </c>
      <c r="F228" s="66">
        <v>19.21</v>
      </c>
      <c r="G228" s="66" t="s">
        <v>12</v>
      </c>
      <c r="H228" s="66">
        <v>19.21</v>
      </c>
      <c r="I228" s="66" t="s">
        <v>12</v>
      </c>
      <c r="J228" s="66">
        <v>19.21</v>
      </c>
      <c r="K228" s="66" t="s">
        <v>12</v>
      </c>
      <c r="L228" s="66">
        <v>0</v>
      </c>
      <c r="M228" s="66" t="s">
        <v>7</v>
      </c>
      <c r="N228" s="68" t="s">
        <v>276</v>
      </c>
    </row>
    <row r="229" spans="2:14" x14ac:dyDescent="0.25">
      <c r="B229" s="66" t="s">
        <v>69</v>
      </c>
      <c r="C229" s="66" t="s">
        <v>70</v>
      </c>
      <c r="D229" s="66" t="s">
        <v>7</v>
      </c>
      <c r="E229" s="66" t="s">
        <v>7</v>
      </c>
      <c r="F229" s="66">
        <v>21.6</v>
      </c>
      <c r="G229" s="66" t="s">
        <v>12</v>
      </c>
      <c r="H229" s="66">
        <v>21.6</v>
      </c>
      <c r="I229" s="66" t="s">
        <v>12</v>
      </c>
      <c r="J229" s="66">
        <v>21.6</v>
      </c>
      <c r="K229" s="66" t="s">
        <v>12</v>
      </c>
      <c r="L229" s="66">
        <v>0</v>
      </c>
      <c r="M229" s="67" t="s">
        <v>7</v>
      </c>
      <c r="N229" s="68" t="s">
        <v>420</v>
      </c>
    </row>
    <row r="230" spans="2:14" x14ac:dyDescent="0.25">
      <c r="B230" s="66" t="s">
        <v>69</v>
      </c>
      <c r="C230" s="66" t="s">
        <v>71</v>
      </c>
      <c r="D230" s="66" t="s">
        <v>7</v>
      </c>
      <c r="E230" s="66" t="s">
        <v>7</v>
      </c>
      <c r="F230" s="66">
        <v>21.6</v>
      </c>
      <c r="G230" s="66" t="s">
        <v>12</v>
      </c>
      <c r="H230" s="66">
        <v>21.6</v>
      </c>
      <c r="I230" s="66" t="s">
        <v>12</v>
      </c>
      <c r="J230" s="66">
        <v>21.6</v>
      </c>
      <c r="K230" s="66" t="s">
        <v>12</v>
      </c>
      <c r="L230" s="66">
        <v>0</v>
      </c>
      <c r="M230" s="66">
        <v>10</v>
      </c>
      <c r="N230" s="68" t="s">
        <v>421</v>
      </c>
    </row>
    <row r="231" spans="2:14" x14ac:dyDescent="0.25">
      <c r="B231" s="66" t="s">
        <v>88</v>
      </c>
      <c r="C231" s="66" t="s">
        <v>277</v>
      </c>
      <c r="D231" s="66">
        <v>0</v>
      </c>
      <c r="E231" s="66">
        <v>0</v>
      </c>
      <c r="F231" s="66">
        <v>22.2</v>
      </c>
      <c r="G231" s="66" t="s">
        <v>12</v>
      </c>
      <c r="H231" s="66">
        <v>22.2</v>
      </c>
      <c r="I231" s="66" t="s">
        <v>12</v>
      </c>
      <c r="J231" s="66">
        <v>22.2</v>
      </c>
      <c r="K231" s="66" t="s">
        <v>12</v>
      </c>
      <c r="L231" s="66">
        <v>24</v>
      </c>
      <c r="M231" s="66">
        <v>0</v>
      </c>
      <c r="N231" s="68" t="s">
        <v>278</v>
      </c>
    </row>
    <row r="232" spans="2:14" ht="36" x14ac:dyDescent="0.25">
      <c r="B232" s="67" t="s">
        <v>49</v>
      </c>
      <c r="C232" s="66" t="s">
        <v>50</v>
      </c>
      <c r="D232" s="66" t="s">
        <v>7</v>
      </c>
      <c r="E232" s="66" t="s">
        <v>7</v>
      </c>
      <c r="F232" s="66">
        <v>22.8</v>
      </c>
      <c r="G232" s="66" t="s">
        <v>12</v>
      </c>
      <c r="H232" s="66">
        <v>22.8</v>
      </c>
      <c r="I232" s="66" t="s">
        <v>12</v>
      </c>
      <c r="J232" s="66">
        <v>22.8</v>
      </c>
      <c r="K232" s="66" t="s">
        <v>12</v>
      </c>
      <c r="L232" s="66">
        <v>30</v>
      </c>
      <c r="M232" s="66">
        <v>2</v>
      </c>
      <c r="N232" s="68" t="s">
        <v>423</v>
      </c>
    </row>
    <row r="233" spans="2:14" ht="36" x14ac:dyDescent="0.25">
      <c r="B233" s="66" t="s">
        <v>49</v>
      </c>
      <c r="C233" s="66" t="s">
        <v>279</v>
      </c>
      <c r="D233" s="66" t="s">
        <v>7</v>
      </c>
      <c r="E233" s="66" t="s">
        <v>7</v>
      </c>
      <c r="F233" s="66">
        <v>22.8</v>
      </c>
      <c r="G233" s="66" t="s">
        <v>12</v>
      </c>
      <c r="H233" s="66">
        <v>22.8</v>
      </c>
      <c r="I233" s="66" t="s">
        <v>12</v>
      </c>
      <c r="J233" s="66">
        <v>22.8</v>
      </c>
      <c r="K233" s="66" t="s">
        <v>12</v>
      </c>
      <c r="L233" s="66">
        <v>30</v>
      </c>
      <c r="M233" s="66">
        <v>2</v>
      </c>
      <c r="N233" s="68" t="s">
        <v>423</v>
      </c>
    </row>
    <row r="234" spans="2:14" ht="36" x14ac:dyDescent="0.25">
      <c r="B234" s="66" t="s">
        <v>49</v>
      </c>
      <c r="C234" s="66" t="s">
        <v>280</v>
      </c>
      <c r="D234" s="66" t="s">
        <v>7</v>
      </c>
      <c r="E234" s="66" t="s">
        <v>7</v>
      </c>
      <c r="F234" s="66">
        <v>22.8</v>
      </c>
      <c r="G234" s="66" t="s">
        <v>7</v>
      </c>
      <c r="H234" s="66">
        <v>22.8</v>
      </c>
      <c r="I234" s="66" t="s">
        <v>7</v>
      </c>
      <c r="J234" s="66">
        <v>22.8</v>
      </c>
      <c r="K234" s="66" t="s">
        <v>7</v>
      </c>
      <c r="L234" s="66">
        <v>0</v>
      </c>
      <c r="M234" s="67" t="s">
        <v>12</v>
      </c>
      <c r="N234" s="68" t="s">
        <v>423</v>
      </c>
    </row>
    <row r="235" spans="2:14" ht="36" x14ac:dyDescent="0.25">
      <c r="B235" s="66" t="s">
        <v>49</v>
      </c>
      <c r="C235" s="67" t="s">
        <v>51</v>
      </c>
      <c r="D235" s="66" t="s">
        <v>7</v>
      </c>
      <c r="E235" s="66" t="s">
        <v>7</v>
      </c>
      <c r="F235" s="67">
        <v>22.8</v>
      </c>
      <c r="G235" s="66" t="s">
        <v>12</v>
      </c>
      <c r="H235" s="67">
        <v>22.8</v>
      </c>
      <c r="I235" s="66" t="s">
        <v>12</v>
      </c>
      <c r="J235" s="67">
        <v>22.8</v>
      </c>
      <c r="K235" s="66" t="s">
        <v>12</v>
      </c>
      <c r="L235" s="66">
        <v>60</v>
      </c>
      <c r="M235" s="67">
        <v>2</v>
      </c>
      <c r="N235" s="68" t="s">
        <v>423</v>
      </c>
    </row>
    <row r="236" spans="2:14" x14ac:dyDescent="0.25">
      <c r="B236" s="67" t="s">
        <v>44</v>
      </c>
      <c r="C236" s="67" t="s">
        <v>424</v>
      </c>
      <c r="D236" s="67" t="s">
        <v>12</v>
      </c>
      <c r="E236" s="67" t="s">
        <v>12</v>
      </c>
      <c r="F236" s="66">
        <v>23.64</v>
      </c>
      <c r="G236" s="67" t="s">
        <v>12</v>
      </c>
      <c r="H236" s="66">
        <v>23.64</v>
      </c>
      <c r="I236" s="66" t="s">
        <v>12</v>
      </c>
      <c r="J236" s="66">
        <v>23.64</v>
      </c>
      <c r="K236" s="66" t="s">
        <v>12</v>
      </c>
      <c r="L236" s="67" t="s">
        <v>7</v>
      </c>
      <c r="M236" s="66"/>
      <c r="N236" s="68"/>
    </row>
    <row r="237" spans="2:14" x14ac:dyDescent="0.25">
      <c r="B237" s="66" t="s">
        <v>28</v>
      </c>
      <c r="C237" s="66" t="s">
        <v>285</v>
      </c>
      <c r="D237" s="66" t="s">
        <v>7</v>
      </c>
      <c r="E237" s="66" t="s">
        <v>7</v>
      </c>
      <c r="F237" s="66">
        <v>24</v>
      </c>
      <c r="G237" s="66" t="s">
        <v>7</v>
      </c>
      <c r="H237" s="66">
        <v>24</v>
      </c>
      <c r="I237" s="66" t="s">
        <v>7</v>
      </c>
      <c r="J237" s="66">
        <v>24</v>
      </c>
      <c r="K237" s="66" t="s">
        <v>7</v>
      </c>
      <c r="L237" s="66" t="s">
        <v>7</v>
      </c>
      <c r="M237" s="66">
        <v>5</v>
      </c>
      <c r="N237" s="68" t="s">
        <v>425</v>
      </c>
    </row>
    <row r="238" spans="2:14" x14ac:dyDescent="0.25">
      <c r="B238" s="66" t="s">
        <v>200</v>
      </c>
      <c r="C238" s="66" t="s">
        <v>286</v>
      </c>
      <c r="D238" s="66">
        <v>0</v>
      </c>
      <c r="E238" s="66">
        <v>0</v>
      </c>
      <c r="F238" s="66">
        <v>24</v>
      </c>
      <c r="G238" s="66">
        <v>2.5</v>
      </c>
      <c r="H238" s="66">
        <v>24</v>
      </c>
      <c r="I238" s="66">
        <v>9</v>
      </c>
      <c r="J238" s="66">
        <v>24</v>
      </c>
      <c r="K238" s="66" t="s">
        <v>7</v>
      </c>
      <c r="L238" s="66">
        <v>34</v>
      </c>
      <c r="M238" s="66" t="s">
        <v>7</v>
      </c>
      <c r="N238" s="68" t="s">
        <v>287</v>
      </c>
    </row>
    <row r="239" spans="2:14" x14ac:dyDescent="0.25">
      <c r="B239" s="67" t="s">
        <v>200</v>
      </c>
      <c r="C239" s="66" t="s">
        <v>291</v>
      </c>
      <c r="D239" s="66">
        <v>0</v>
      </c>
      <c r="E239" s="66">
        <v>0</v>
      </c>
      <c r="F239" s="66">
        <v>24</v>
      </c>
      <c r="G239" s="66" t="s">
        <v>7</v>
      </c>
      <c r="H239" s="66">
        <v>24</v>
      </c>
      <c r="I239" s="66" t="s">
        <v>7</v>
      </c>
      <c r="J239" s="66">
        <v>24</v>
      </c>
      <c r="K239" s="66" t="s">
        <v>7</v>
      </c>
      <c r="L239" s="67" t="s">
        <v>7</v>
      </c>
      <c r="M239" s="66" t="s">
        <v>7</v>
      </c>
      <c r="N239" s="68"/>
    </row>
    <row r="240" spans="2:14" x14ac:dyDescent="0.25">
      <c r="B240" s="66" t="s">
        <v>200</v>
      </c>
      <c r="C240" s="66" t="s">
        <v>292</v>
      </c>
      <c r="D240" s="66">
        <v>0</v>
      </c>
      <c r="E240" s="66">
        <v>0</v>
      </c>
      <c r="F240" s="66">
        <v>24</v>
      </c>
      <c r="G240" s="66" t="s">
        <v>7</v>
      </c>
      <c r="H240" s="66">
        <v>24</v>
      </c>
      <c r="I240" s="66" t="s">
        <v>7</v>
      </c>
      <c r="J240" s="66">
        <v>24</v>
      </c>
      <c r="K240" s="66" t="s">
        <v>7</v>
      </c>
      <c r="L240" s="67" t="s">
        <v>7</v>
      </c>
      <c r="M240" s="66" t="s">
        <v>7</v>
      </c>
      <c r="N240" s="68"/>
    </row>
    <row r="241" spans="2:14" x14ac:dyDescent="0.25">
      <c r="B241" s="66" t="s">
        <v>200</v>
      </c>
      <c r="C241" s="66" t="s">
        <v>288</v>
      </c>
      <c r="D241" s="66">
        <v>0</v>
      </c>
      <c r="E241" s="66">
        <v>0</v>
      </c>
      <c r="F241" s="66">
        <v>24</v>
      </c>
      <c r="G241" s="66" t="s">
        <v>7</v>
      </c>
      <c r="H241" s="66">
        <v>24</v>
      </c>
      <c r="I241" s="66" t="s">
        <v>7</v>
      </c>
      <c r="J241" s="66">
        <v>24</v>
      </c>
      <c r="K241" s="66" t="s">
        <v>7</v>
      </c>
      <c r="L241" s="66">
        <v>34</v>
      </c>
      <c r="M241" s="66" t="s">
        <v>7</v>
      </c>
      <c r="N241" s="68"/>
    </row>
    <row r="242" spans="2:14" x14ac:dyDescent="0.25">
      <c r="B242" s="66" t="s">
        <v>200</v>
      </c>
      <c r="C242" s="66" t="s">
        <v>289</v>
      </c>
      <c r="D242" s="66">
        <v>0</v>
      </c>
      <c r="E242" s="66">
        <v>0</v>
      </c>
      <c r="F242" s="66">
        <v>24</v>
      </c>
      <c r="G242" s="66" t="s">
        <v>7</v>
      </c>
      <c r="H242" s="66">
        <v>24</v>
      </c>
      <c r="I242" s="66" t="s">
        <v>7</v>
      </c>
      <c r="J242" s="66">
        <v>24</v>
      </c>
      <c r="K242" s="66" t="s">
        <v>7</v>
      </c>
      <c r="L242" s="66">
        <v>34</v>
      </c>
      <c r="M242" s="66" t="s">
        <v>7</v>
      </c>
      <c r="N242" s="68"/>
    </row>
    <row r="243" spans="2:14" ht="15.75" customHeight="1" x14ac:dyDescent="0.25">
      <c r="B243" s="66" t="s">
        <v>200</v>
      </c>
      <c r="C243" s="66" t="s">
        <v>59</v>
      </c>
      <c r="D243" s="66">
        <v>0</v>
      </c>
      <c r="E243" s="66">
        <v>0</v>
      </c>
      <c r="F243" s="66">
        <v>24</v>
      </c>
      <c r="G243" s="66" t="s">
        <v>7</v>
      </c>
      <c r="H243" s="66">
        <v>24</v>
      </c>
      <c r="I243" s="66" t="s">
        <v>7</v>
      </c>
      <c r="J243" s="66">
        <v>24</v>
      </c>
      <c r="K243" s="66" t="s">
        <v>7</v>
      </c>
      <c r="L243" s="66">
        <v>70</v>
      </c>
      <c r="M243" s="66" t="s">
        <v>7</v>
      </c>
      <c r="N243" s="68" t="s">
        <v>290</v>
      </c>
    </row>
    <row r="244" spans="2:14" x14ac:dyDescent="0.25">
      <c r="B244" s="66" t="s">
        <v>200</v>
      </c>
      <c r="C244" s="66" t="s">
        <v>293</v>
      </c>
      <c r="D244" s="66">
        <v>0</v>
      </c>
      <c r="E244" s="66">
        <v>0</v>
      </c>
      <c r="F244" s="66">
        <v>24</v>
      </c>
      <c r="G244" s="66" t="s">
        <v>7</v>
      </c>
      <c r="H244" s="66">
        <v>24</v>
      </c>
      <c r="I244" s="66" t="s">
        <v>7</v>
      </c>
      <c r="J244" s="66">
        <v>24</v>
      </c>
      <c r="K244" s="66" t="s">
        <v>7</v>
      </c>
      <c r="L244" s="66">
        <v>36</v>
      </c>
      <c r="M244" s="66" t="s">
        <v>7</v>
      </c>
      <c r="N244" s="68"/>
    </row>
    <row r="245" spans="2:14" x14ac:dyDescent="0.25">
      <c r="B245" s="66" t="s">
        <v>200</v>
      </c>
      <c r="C245" s="67" t="s">
        <v>433</v>
      </c>
      <c r="D245" s="66">
        <v>0</v>
      </c>
      <c r="E245" s="66">
        <v>0</v>
      </c>
      <c r="F245" s="66">
        <v>24</v>
      </c>
      <c r="G245" s="66" t="s">
        <v>7</v>
      </c>
      <c r="H245" s="66">
        <v>24</v>
      </c>
      <c r="I245" s="66" t="s">
        <v>7</v>
      </c>
      <c r="J245" s="66">
        <v>24</v>
      </c>
      <c r="K245" s="66" t="s">
        <v>7</v>
      </c>
      <c r="L245" s="66">
        <v>20</v>
      </c>
      <c r="M245" s="78">
        <v>4</v>
      </c>
      <c r="N245" s="68" t="s">
        <v>434</v>
      </c>
    </row>
    <row r="246" spans="2:14" x14ac:dyDescent="0.25">
      <c r="B246" s="66" t="s">
        <v>200</v>
      </c>
      <c r="C246" s="67" t="s">
        <v>435</v>
      </c>
      <c r="D246" s="66">
        <v>0</v>
      </c>
      <c r="E246" s="66">
        <v>0</v>
      </c>
      <c r="F246" s="66">
        <v>24</v>
      </c>
      <c r="G246" s="66" t="s">
        <v>7</v>
      </c>
      <c r="H246" s="66">
        <v>24</v>
      </c>
      <c r="I246" s="66" t="s">
        <v>7</v>
      </c>
      <c r="J246" s="66">
        <v>24</v>
      </c>
      <c r="K246" s="66" t="s">
        <v>7</v>
      </c>
      <c r="L246" s="66">
        <v>40</v>
      </c>
      <c r="M246" s="79" t="s">
        <v>7</v>
      </c>
      <c r="N246" s="68" t="s">
        <v>436</v>
      </c>
    </row>
    <row r="247" spans="2:14" x14ac:dyDescent="0.25">
      <c r="B247" s="67" t="s">
        <v>200</v>
      </c>
      <c r="C247" s="67" t="s">
        <v>437</v>
      </c>
      <c r="D247" s="66">
        <v>0</v>
      </c>
      <c r="E247" s="66">
        <v>0</v>
      </c>
      <c r="F247" s="66">
        <v>24</v>
      </c>
      <c r="G247" s="66" t="s">
        <v>7</v>
      </c>
      <c r="H247" s="66">
        <v>24</v>
      </c>
      <c r="I247" s="66" t="s">
        <v>7</v>
      </c>
      <c r="J247" s="66">
        <v>24</v>
      </c>
      <c r="K247" s="66" t="s">
        <v>7</v>
      </c>
      <c r="L247" s="66">
        <v>26</v>
      </c>
      <c r="M247" s="78">
        <v>40</v>
      </c>
      <c r="N247" s="80" t="s">
        <v>438</v>
      </c>
    </row>
    <row r="248" spans="2:14" x14ac:dyDescent="0.25">
      <c r="B248" s="66" t="s">
        <v>200</v>
      </c>
      <c r="C248" s="67" t="s">
        <v>439</v>
      </c>
      <c r="D248" s="66">
        <v>0</v>
      </c>
      <c r="E248" s="66">
        <v>0</v>
      </c>
      <c r="F248" s="66">
        <v>24</v>
      </c>
      <c r="G248" s="66" t="s">
        <v>7</v>
      </c>
      <c r="H248" s="66">
        <v>24</v>
      </c>
      <c r="I248" s="66" t="s">
        <v>7</v>
      </c>
      <c r="J248" s="66">
        <v>24</v>
      </c>
      <c r="K248" s="66" t="s">
        <v>7</v>
      </c>
      <c r="L248" s="67">
        <v>17</v>
      </c>
      <c r="M248" s="66" t="s">
        <v>7</v>
      </c>
      <c r="N248" s="68" t="s">
        <v>440</v>
      </c>
    </row>
    <row r="249" spans="2:14" x14ac:dyDescent="0.25">
      <c r="B249" s="66" t="s">
        <v>200</v>
      </c>
      <c r="C249" s="67" t="s">
        <v>286</v>
      </c>
      <c r="D249" s="67">
        <v>0</v>
      </c>
      <c r="E249" s="67">
        <v>0</v>
      </c>
      <c r="F249" s="67">
        <v>24</v>
      </c>
      <c r="G249" s="67" t="s">
        <v>7</v>
      </c>
      <c r="H249" s="67">
        <v>24</v>
      </c>
      <c r="I249" s="67" t="s">
        <v>7</v>
      </c>
      <c r="J249" s="67">
        <v>24</v>
      </c>
      <c r="K249" s="67" t="s">
        <v>7</v>
      </c>
      <c r="L249" s="67">
        <v>34</v>
      </c>
      <c r="M249" s="67" t="s">
        <v>7</v>
      </c>
      <c r="N249" s="68" t="s">
        <v>441</v>
      </c>
    </row>
    <row r="250" spans="2:14" x14ac:dyDescent="0.25">
      <c r="B250" s="66" t="s">
        <v>93</v>
      </c>
      <c r="C250" s="66" t="s">
        <v>442</v>
      </c>
      <c r="D250" s="66" t="s">
        <v>7</v>
      </c>
      <c r="E250" s="66" t="s">
        <v>7</v>
      </c>
      <c r="F250" s="66" t="s">
        <v>12</v>
      </c>
      <c r="G250" s="66" t="s">
        <v>12</v>
      </c>
      <c r="H250" s="66" t="s">
        <v>7</v>
      </c>
      <c r="I250" s="66" t="s">
        <v>7</v>
      </c>
      <c r="J250" s="66" t="s">
        <v>7</v>
      </c>
      <c r="K250" s="66" t="s">
        <v>7</v>
      </c>
      <c r="L250" s="66">
        <v>39</v>
      </c>
      <c r="M250" s="66" t="s">
        <v>7</v>
      </c>
      <c r="N250" s="68" t="s">
        <v>294</v>
      </c>
    </row>
    <row r="251" spans="2:14" x14ac:dyDescent="0.25">
      <c r="B251" s="66" t="s">
        <v>93</v>
      </c>
      <c r="C251" s="66" t="s">
        <v>37</v>
      </c>
      <c r="D251" s="66" t="s">
        <v>7</v>
      </c>
      <c r="E251" s="66" t="s">
        <v>7</v>
      </c>
      <c r="F251" s="66" t="s">
        <v>12</v>
      </c>
      <c r="G251" s="66" t="s">
        <v>12</v>
      </c>
      <c r="H251" s="66" t="s">
        <v>7</v>
      </c>
      <c r="I251" s="66" t="s">
        <v>7</v>
      </c>
      <c r="J251" s="66" t="s">
        <v>7</v>
      </c>
      <c r="K251" s="66" t="s">
        <v>7</v>
      </c>
      <c r="L251" s="66">
        <v>70</v>
      </c>
      <c r="M251" s="66" t="s">
        <v>7</v>
      </c>
      <c r="N251" s="68"/>
    </row>
    <row r="252" spans="2:14" x14ac:dyDescent="0.25">
      <c r="B252" s="66" t="s">
        <v>93</v>
      </c>
      <c r="C252" s="66" t="s">
        <v>443</v>
      </c>
      <c r="D252" s="66" t="s">
        <v>7</v>
      </c>
      <c r="E252" s="66" t="s">
        <v>7</v>
      </c>
      <c r="F252" s="66" t="s">
        <v>12</v>
      </c>
      <c r="G252" s="66" t="s">
        <v>12</v>
      </c>
      <c r="H252" s="66" t="s">
        <v>7</v>
      </c>
      <c r="I252" s="66" t="s">
        <v>7</v>
      </c>
      <c r="J252" s="66" t="s">
        <v>7</v>
      </c>
      <c r="K252" s="66" t="s">
        <v>7</v>
      </c>
      <c r="L252" s="66">
        <v>39</v>
      </c>
      <c r="M252" s="66" t="s">
        <v>7</v>
      </c>
      <c r="N252" s="68" t="s">
        <v>94</v>
      </c>
    </row>
    <row r="253" spans="2:14" x14ac:dyDescent="0.25">
      <c r="B253" s="67" t="s">
        <v>36</v>
      </c>
      <c r="C253" s="66" t="s">
        <v>32</v>
      </c>
      <c r="D253" s="66" t="s">
        <v>7</v>
      </c>
      <c r="E253" s="66" t="s">
        <v>7</v>
      </c>
      <c r="F253" s="66" t="s">
        <v>12</v>
      </c>
      <c r="G253" s="66" t="s">
        <v>12</v>
      </c>
      <c r="H253" s="66" t="s">
        <v>12</v>
      </c>
      <c r="I253" s="66" t="s">
        <v>12</v>
      </c>
      <c r="J253" s="66" t="s">
        <v>12</v>
      </c>
      <c r="K253" s="66" t="s">
        <v>12</v>
      </c>
      <c r="L253" s="66">
        <v>0</v>
      </c>
      <c r="M253" s="66">
        <v>0</v>
      </c>
      <c r="N253" s="68"/>
    </row>
    <row r="254" spans="2:14" x14ac:dyDescent="0.25">
      <c r="B254" s="66" t="s">
        <v>36</v>
      </c>
      <c r="C254" s="66" t="s">
        <v>37</v>
      </c>
      <c r="D254" s="66" t="s">
        <v>7</v>
      </c>
      <c r="E254" s="66" t="s">
        <v>7</v>
      </c>
      <c r="F254" s="66" t="s">
        <v>12</v>
      </c>
      <c r="G254" s="66" t="s">
        <v>12</v>
      </c>
      <c r="H254" s="66" t="s">
        <v>12</v>
      </c>
      <c r="I254" s="66" t="s">
        <v>12</v>
      </c>
      <c r="J254" s="66" t="s">
        <v>12</v>
      </c>
      <c r="K254" s="66" t="s">
        <v>12</v>
      </c>
      <c r="L254" s="66">
        <v>0</v>
      </c>
      <c r="M254" s="66">
        <v>0</v>
      </c>
      <c r="N254" s="68"/>
    </row>
    <row r="255" spans="2:14" x14ac:dyDescent="0.25">
      <c r="B255" s="66" t="s">
        <v>36</v>
      </c>
      <c r="C255" s="66" t="s">
        <v>38</v>
      </c>
      <c r="D255" s="66" t="s">
        <v>7</v>
      </c>
      <c r="E255" s="66" t="s">
        <v>7</v>
      </c>
      <c r="F255" s="66" t="s">
        <v>12</v>
      </c>
      <c r="G255" s="66" t="s">
        <v>12</v>
      </c>
      <c r="H255" s="66" t="s">
        <v>7</v>
      </c>
      <c r="I255" s="66" t="s">
        <v>7</v>
      </c>
      <c r="J255" s="66" t="s">
        <v>7</v>
      </c>
      <c r="K255" s="66" t="s">
        <v>7</v>
      </c>
      <c r="L255" s="66">
        <v>0</v>
      </c>
      <c r="M255" s="66">
        <v>0</v>
      </c>
      <c r="N255" s="68" t="s">
        <v>444</v>
      </c>
    </row>
    <row r="256" spans="2:14" x14ac:dyDescent="0.25">
      <c r="B256" s="66" t="s">
        <v>58</v>
      </c>
      <c r="C256" s="66" t="s">
        <v>20</v>
      </c>
      <c r="D256" s="66">
        <v>2</v>
      </c>
      <c r="E256" s="66">
        <v>2</v>
      </c>
      <c r="F256" s="66" t="s">
        <v>12</v>
      </c>
      <c r="G256" s="66" t="s">
        <v>12</v>
      </c>
      <c r="H256" s="66" t="s">
        <v>12</v>
      </c>
      <c r="I256" s="66" t="s">
        <v>12</v>
      </c>
      <c r="J256" s="66" t="s">
        <v>12</v>
      </c>
      <c r="K256" s="66" t="s">
        <v>12</v>
      </c>
      <c r="L256" s="66">
        <v>0</v>
      </c>
      <c r="M256" s="66" t="s">
        <v>7</v>
      </c>
      <c r="N256" s="68"/>
    </row>
    <row r="257" spans="2:14" x14ac:dyDescent="0.25">
      <c r="B257" s="66" t="s">
        <v>16</v>
      </c>
      <c r="C257" s="66" t="s">
        <v>17</v>
      </c>
      <c r="D257" s="66">
        <v>0</v>
      </c>
      <c r="E257" s="66">
        <v>0</v>
      </c>
      <c r="F257" s="67" t="s">
        <v>12</v>
      </c>
      <c r="G257" s="67" t="s">
        <v>12</v>
      </c>
      <c r="H257" s="66">
        <v>24</v>
      </c>
      <c r="I257" s="66" t="s">
        <v>12</v>
      </c>
      <c r="J257" s="66">
        <v>24</v>
      </c>
      <c r="K257" s="66" t="s">
        <v>12</v>
      </c>
      <c r="L257" s="66">
        <v>0</v>
      </c>
      <c r="M257" s="66">
        <v>0</v>
      </c>
      <c r="N257" s="68"/>
    </row>
    <row r="258" spans="2:14" x14ac:dyDescent="0.25">
      <c r="B258" s="66" t="s">
        <v>93</v>
      </c>
      <c r="C258" s="67" t="s">
        <v>445</v>
      </c>
      <c r="D258" s="66" t="s">
        <v>7</v>
      </c>
      <c r="E258" s="66" t="s">
        <v>7</v>
      </c>
      <c r="F258" s="66" t="s">
        <v>12</v>
      </c>
      <c r="G258" s="66" t="s">
        <v>12</v>
      </c>
      <c r="H258" s="66" t="s">
        <v>7</v>
      </c>
      <c r="I258" s="66" t="s">
        <v>7</v>
      </c>
      <c r="J258" s="66" t="s">
        <v>7</v>
      </c>
      <c r="K258" s="66" t="s">
        <v>7</v>
      </c>
      <c r="L258" s="67">
        <v>19.5</v>
      </c>
      <c r="M258" s="66" t="s">
        <v>7</v>
      </c>
      <c r="N258" s="68" t="s">
        <v>94</v>
      </c>
    </row>
    <row r="259" spans="2:14" x14ac:dyDescent="0.25">
      <c r="B259" s="66" t="s">
        <v>33</v>
      </c>
      <c r="C259" s="66" t="s">
        <v>47</v>
      </c>
      <c r="D259" s="66" t="s">
        <v>7</v>
      </c>
      <c r="E259" s="66" t="s">
        <v>7</v>
      </c>
      <c r="F259" s="66" t="s">
        <v>7</v>
      </c>
      <c r="G259" s="66" t="s">
        <v>7</v>
      </c>
      <c r="H259" s="66" t="s">
        <v>7</v>
      </c>
      <c r="I259" s="66" t="s">
        <v>7</v>
      </c>
      <c r="J259" s="66" t="s">
        <v>7</v>
      </c>
      <c r="K259" s="66" t="s">
        <v>7</v>
      </c>
      <c r="L259" s="66" t="s">
        <v>7</v>
      </c>
      <c r="M259" s="66">
        <v>0</v>
      </c>
      <c r="N259" s="68" t="s">
        <v>295</v>
      </c>
    </row>
    <row r="260" spans="2:14" x14ac:dyDescent="0.25">
      <c r="B260" s="66" t="s">
        <v>33</v>
      </c>
      <c r="C260" s="66" t="s">
        <v>48</v>
      </c>
      <c r="D260" s="66">
        <v>0</v>
      </c>
      <c r="E260" s="66" t="s">
        <v>7</v>
      </c>
      <c r="F260" s="66" t="s">
        <v>7</v>
      </c>
      <c r="G260" s="66" t="s">
        <v>7</v>
      </c>
      <c r="H260" s="66" t="s">
        <v>7</v>
      </c>
      <c r="I260" s="66" t="s">
        <v>7</v>
      </c>
      <c r="J260" s="66" t="s">
        <v>7</v>
      </c>
      <c r="K260" s="66" t="s">
        <v>7</v>
      </c>
      <c r="L260" s="66" t="s">
        <v>7</v>
      </c>
      <c r="M260" s="66">
        <v>0</v>
      </c>
      <c r="N260" s="68" t="s">
        <v>296</v>
      </c>
    </row>
    <row r="261" spans="2:14" x14ac:dyDescent="0.25">
      <c r="B261" s="66" t="s">
        <v>33</v>
      </c>
      <c r="C261" s="66" t="s">
        <v>297</v>
      </c>
      <c r="D261" s="66">
        <v>0</v>
      </c>
      <c r="E261" s="66" t="s">
        <v>7</v>
      </c>
      <c r="F261" s="66" t="s">
        <v>7</v>
      </c>
      <c r="G261" s="66" t="s">
        <v>7</v>
      </c>
      <c r="H261" s="66" t="s">
        <v>7</v>
      </c>
      <c r="I261" s="66" t="s">
        <v>7</v>
      </c>
      <c r="J261" s="66" t="s">
        <v>7</v>
      </c>
      <c r="K261" s="66" t="s">
        <v>7</v>
      </c>
      <c r="L261" s="66">
        <v>34</v>
      </c>
      <c r="M261" s="66">
        <v>0</v>
      </c>
      <c r="N261" s="68" t="s">
        <v>295</v>
      </c>
    </row>
    <row r="262" spans="2:14" x14ac:dyDescent="0.25">
      <c r="B262" s="66" t="s">
        <v>60</v>
      </c>
      <c r="C262" s="66" t="s">
        <v>61</v>
      </c>
      <c r="D262" s="66" t="s">
        <v>7</v>
      </c>
      <c r="E262" s="66" t="s">
        <v>7</v>
      </c>
      <c r="F262" s="66" t="s">
        <v>7</v>
      </c>
      <c r="G262" s="66" t="s">
        <v>7</v>
      </c>
      <c r="H262" s="66" t="s">
        <v>7</v>
      </c>
      <c r="I262" s="66" t="s">
        <v>7</v>
      </c>
      <c r="J262" s="66" t="s">
        <v>7</v>
      </c>
      <c r="K262" s="66" t="s">
        <v>7</v>
      </c>
      <c r="L262" s="66" t="s">
        <v>7</v>
      </c>
      <c r="M262" s="66">
        <v>3</v>
      </c>
      <c r="N262" s="68" t="s">
        <v>298</v>
      </c>
    </row>
    <row r="263" spans="2:14" x14ac:dyDescent="0.25">
      <c r="B263" s="66" t="s">
        <v>60</v>
      </c>
      <c r="C263" s="66" t="s">
        <v>30</v>
      </c>
      <c r="D263" s="66" t="s">
        <v>7</v>
      </c>
      <c r="E263" s="66" t="s">
        <v>7</v>
      </c>
      <c r="F263" s="66" t="s">
        <v>7</v>
      </c>
      <c r="G263" s="66" t="s">
        <v>7</v>
      </c>
      <c r="H263" s="66" t="s">
        <v>7</v>
      </c>
      <c r="I263" s="66" t="s">
        <v>7</v>
      </c>
      <c r="J263" s="66" t="s">
        <v>7</v>
      </c>
      <c r="K263" s="66" t="s">
        <v>7</v>
      </c>
      <c r="L263" s="66" t="s">
        <v>7</v>
      </c>
      <c r="M263" s="66" t="s">
        <v>7</v>
      </c>
      <c r="N263" s="68"/>
    </row>
    <row r="264" spans="2:14" x14ac:dyDescent="0.25">
      <c r="B264" s="66" t="s">
        <v>60</v>
      </c>
      <c r="C264" s="66" t="s">
        <v>29</v>
      </c>
      <c r="D264" s="66" t="s">
        <v>7</v>
      </c>
      <c r="E264" s="66" t="s">
        <v>7</v>
      </c>
      <c r="F264" s="66" t="s">
        <v>7</v>
      </c>
      <c r="G264" s="66" t="s">
        <v>7</v>
      </c>
      <c r="H264" s="66" t="s">
        <v>7</v>
      </c>
      <c r="I264" s="66" t="s">
        <v>7</v>
      </c>
      <c r="J264" s="66" t="s">
        <v>7</v>
      </c>
      <c r="K264" s="66" t="s">
        <v>7</v>
      </c>
      <c r="L264" s="66" t="s">
        <v>7</v>
      </c>
      <c r="M264" s="66" t="s">
        <v>7</v>
      </c>
      <c r="N264" s="68"/>
    </row>
    <row r="265" spans="2:14" x14ac:dyDescent="0.25">
      <c r="B265" s="66" t="s">
        <v>60</v>
      </c>
      <c r="C265" s="66" t="s">
        <v>17</v>
      </c>
      <c r="D265" s="66" t="s">
        <v>7</v>
      </c>
      <c r="E265" s="66" t="s">
        <v>7</v>
      </c>
      <c r="F265" s="66" t="s">
        <v>7</v>
      </c>
      <c r="G265" s="66" t="s">
        <v>7</v>
      </c>
      <c r="H265" s="66" t="s">
        <v>7</v>
      </c>
      <c r="I265" s="66" t="s">
        <v>7</v>
      </c>
      <c r="J265" s="66" t="s">
        <v>7</v>
      </c>
      <c r="K265" s="66" t="s">
        <v>7</v>
      </c>
      <c r="L265" s="66" t="s">
        <v>7</v>
      </c>
      <c r="M265" s="66" t="s">
        <v>7</v>
      </c>
      <c r="N265" s="68"/>
    </row>
    <row r="266" spans="2:14" x14ac:dyDescent="0.25">
      <c r="B266" s="66" t="s">
        <v>19</v>
      </c>
      <c r="C266" s="66" t="s">
        <v>20</v>
      </c>
      <c r="D266" s="66" t="s">
        <v>7</v>
      </c>
      <c r="E266" s="66" t="s">
        <v>7</v>
      </c>
      <c r="F266" s="66" t="s">
        <v>7</v>
      </c>
      <c r="G266" s="66" t="s">
        <v>7</v>
      </c>
      <c r="H266" s="66" t="s">
        <v>7</v>
      </c>
      <c r="I266" s="66" t="s">
        <v>7</v>
      </c>
      <c r="J266" s="66" t="s">
        <v>7</v>
      </c>
      <c r="K266" s="66" t="s">
        <v>7</v>
      </c>
      <c r="L266" s="66" t="s">
        <v>7</v>
      </c>
      <c r="M266" s="66" t="s">
        <v>7</v>
      </c>
      <c r="N266" s="68" t="s">
        <v>446</v>
      </c>
    </row>
    <row r="267" spans="2:14" x14ac:dyDescent="0.25">
      <c r="B267" s="66" t="s">
        <v>299</v>
      </c>
      <c r="C267" s="66" t="s">
        <v>13</v>
      </c>
      <c r="D267" s="66" t="s">
        <v>7</v>
      </c>
      <c r="E267" s="66" t="s">
        <v>7</v>
      </c>
      <c r="F267" s="66" t="s">
        <v>7</v>
      </c>
      <c r="G267" s="66" t="s">
        <v>7</v>
      </c>
      <c r="H267" s="66" t="s">
        <v>7</v>
      </c>
      <c r="I267" s="66">
        <v>42</v>
      </c>
      <c r="J267" s="66" t="s">
        <v>7</v>
      </c>
      <c r="K267" s="66" t="s">
        <v>7</v>
      </c>
      <c r="L267" s="66">
        <v>42</v>
      </c>
      <c r="M267" s="66" t="s">
        <v>7</v>
      </c>
      <c r="N267" s="68" t="s">
        <v>447</v>
      </c>
    </row>
    <row r="268" spans="2:14" x14ac:dyDescent="0.25">
      <c r="B268" s="66" t="s">
        <v>28</v>
      </c>
      <c r="C268" s="66" t="s">
        <v>17</v>
      </c>
      <c r="D268" s="66" t="s">
        <v>7</v>
      </c>
      <c r="E268" s="66" t="s">
        <v>7</v>
      </c>
      <c r="F268" s="66" t="s">
        <v>7</v>
      </c>
      <c r="G268" s="66" t="s">
        <v>7</v>
      </c>
      <c r="H268" s="66" t="s">
        <v>7</v>
      </c>
      <c r="I268" s="66" t="s">
        <v>7</v>
      </c>
      <c r="J268" s="66" t="s">
        <v>7</v>
      </c>
      <c r="K268" s="66" t="s">
        <v>7</v>
      </c>
      <c r="L268" s="66">
        <v>0</v>
      </c>
      <c r="M268" s="66" t="s">
        <v>7</v>
      </c>
      <c r="N268" s="68" t="s">
        <v>448</v>
      </c>
    </row>
    <row r="269" spans="2:14" x14ac:dyDescent="0.25">
      <c r="B269" s="66" t="s">
        <v>28</v>
      </c>
      <c r="C269" s="66" t="s">
        <v>29</v>
      </c>
      <c r="D269" s="66" t="s">
        <v>7</v>
      </c>
      <c r="E269" s="66" t="s">
        <v>7</v>
      </c>
      <c r="F269" s="66" t="s">
        <v>7</v>
      </c>
      <c r="G269" s="66" t="s">
        <v>7</v>
      </c>
      <c r="H269" s="66" t="s">
        <v>7</v>
      </c>
      <c r="I269" s="66" t="s">
        <v>7</v>
      </c>
      <c r="J269" s="66" t="s">
        <v>7</v>
      </c>
      <c r="K269" s="66" t="s">
        <v>7</v>
      </c>
      <c r="L269" s="66" t="s">
        <v>7</v>
      </c>
      <c r="M269" s="66" t="s">
        <v>7</v>
      </c>
      <c r="N269" s="68"/>
    </row>
    <row r="270" spans="2:14" x14ac:dyDescent="0.25">
      <c r="B270" s="66" t="s">
        <v>28</v>
      </c>
      <c r="C270" s="66" t="s">
        <v>30</v>
      </c>
      <c r="D270" s="66" t="s">
        <v>7</v>
      </c>
      <c r="E270" s="66" t="s">
        <v>7</v>
      </c>
      <c r="F270" s="66" t="s">
        <v>7</v>
      </c>
      <c r="G270" s="66" t="s">
        <v>7</v>
      </c>
      <c r="H270" s="66" t="s">
        <v>7</v>
      </c>
      <c r="I270" s="66" t="s">
        <v>7</v>
      </c>
      <c r="J270" s="66" t="s">
        <v>7</v>
      </c>
      <c r="K270" s="66" t="s">
        <v>7</v>
      </c>
      <c r="L270" s="66" t="s">
        <v>7</v>
      </c>
      <c r="M270" s="66" t="s">
        <v>7</v>
      </c>
      <c r="N270" s="68"/>
    </row>
    <row r="271" spans="2:14" x14ac:dyDescent="0.25">
      <c r="B271" s="66" t="s">
        <v>31</v>
      </c>
      <c r="C271" s="66" t="s">
        <v>32</v>
      </c>
      <c r="D271" s="66" t="s">
        <v>7</v>
      </c>
      <c r="E271" s="66" t="s">
        <v>7</v>
      </c>
      <c r="F271" s="66" t="s">
        <v>7</v>
      </c>
      <c r="G271" s="66" t="s">
        <v>7</v>
      </c>
      <c r="H271" s="66" t="s">
        <v>7</v>
      </c>
      <c r="I271" s="66" t="s">
        <v>7</v>
      </c>
      <c r="J271" s="66" t="s">
        <v>7</v>
      </c>
      <c r="K271" s="66" t="s">
        <v>7</v>
      </c>
      <c r="L271" s="66">
        <v>43</v>
      </c>
      <c r="M271" s="66" t="s">
        <v>7</v>
      </c>
      <c r="N271" s="68" t="s">
        <v>449</v>
      </c>
    </row>
    <row r="272" spans="2:14" x14ac:dyDescent="0.25">
      <c r="B272" s="66" t="s">
        <v>31</v>
      </c>
      <c r="C272" s="66" t="s">
        <v>37</v>
      </c>
      <c r="D272" s="66" t="s">
        <v>7</v>
      </c>
      <c r="E272" s="66" t="s">
        <v>7</v>
      </c>
      <c r="F272" s="66" t="s">
        <v>7</v>
      </c>
      <c r="G272" s="66" t="s">
        <v>7</v>
      </c>
      <c r="H272" s="66" t="s">
        <v>7</v>
      </c>
      <c r="I272" s="66" t="s">
        <v>7</v>
      </c>
      <c r="J272" s="66" t="s">
        <v>7</v>
      </c>
      <c r="K272" s="66" t="s">
        <v>7</v>
      </c>
      <c r="L272" s="66">
        <v>93</v>
      </c>
      <c r="M272" s="66">
        <v>0</v>
      </c>
      <c r="N272" s="68" t="s">
        <v>450</v>
      </c>
    </row>
    <row r="273" spans="2:14" x14ac:dyDescent="0.25">
      <c r="B273" s="66" t="s">
        <v>34</v>
      </c>
      <c r="C273" s="66" t="s">
        <v>300</v>
      </c>
      <c r="D273" s="66" t="s">
        <v>7</v>
      </c>
      <c r="E273" s="66" t="s">
        <v>7</v>
      </c>
      <c r="F273" s="66" t="s">
        <v>7</v>
      </c>
      <c r="G273" s="66" t="s">
        <v>7</v>
      </c>
      <c r="H273" s="66" t="s">
        <v>7</v>
      </c>
      <c r="I273" s="66" t="s">
        <v>7</v>
      </c>
      <c r="J273" s="66" t="s">
        <v>7</v>
      </c>
      <c r="K273" s="66" t="s">
        <v>7</v>
      </c>
      <c r="L273" s="66" t="s">
        <v>7</v>
      </c>
      <c r="M273" s="66" t="s">
        <v>7</v>
      </c>
      <c r="N273" s="68" t="s">
        <v>451</v>
      </c>
    </row>
    <row r="274" spans="2:14" x14ac:dyDescent="0.25">
      <c r="B274" s="66" t="s">
        <v>34</v>
      </c>
      <c r="C274" s="66" t="s">
        <v>301</v>
      </c>
      <c r="D274" s="66" t="s">
        <v>7</v>
      </c>
      <c r="E274" s="66" t="s">
        <v>7</v>
      </c>
      <c r="F274" s="66" t="s">
        <v>7</v>
      </c>
      <c r="G274" s="66" t="s">
        <v>7</v>
      </c>
      <c r="H274" s="66" t="s">
        <v>7</v>
      </c>
      <c r="I274" s="66" t="s">
        <v>7</v>
      </c>
      <c r="J274" s="66" t="s">
        <v>7</v>
      </c>
      <c r="K274" s="66" t="s">
        <v>7</v>
      </c>
      <c r="L274" s="66" t="s">
        <v>7</v>
      </c>
      <c r="M274" s="66" t="s">
        <v>7</v>
      </c>
      <c r="N274" s="68" t="s">
        <v>452</v>
      </c>
    </row>
    <row r="275" spans="2:14" x14ac:dyDescent="0.25">
      <c r="B275" s="66" t="s">
        <v>39</v>
      </c>
      <c r="C275" s="66" t="s">
        <v>20</v>
      </c>
      <c r="D275" s="66" t="s">
        <v>7</v>
      </c>
      <c r="E275" s="66" t="s">
        <v>7</v>
      </c>
      <c r="F275" s="66" t="s">
        <v>7</v>
      </c>
      <c r="G275" s="66" t="s">
        <v>7</v>
      </c>
      <c r="H275" s="66" t="s">
        <v>7</v>
      </c>
      <c r="I275" s="66" t="s">
        <v>7</v>
      </c>
      <c r="J275" s="66" t="s">
        <v>7</v>
      </c>
      <c r="K275" s="66" t="s">
        <v>7</v>
      </c>
      <c r="L275" s="66">
        <v>25</v>
      </c>
      <c r="M275" s="66">
        <v>0</v>
      </c>
      <c r="N275" s="68" t="s">
        <v>40</v>
      </c>
    </row>
    <row r="276" spans="2:14" x14ac:dyDescent="0.25">
      <c r="B276" s="66" t="s">
        <v>39</v>
      </c>
      <c r="C276" s="66" t="s">
        <v>13</v>
      </c>
      <c r="D276" s="66" t="s">
        <v>7</v>
      </c>
      <c r="E276" s="66" t="s">
        <v>7</v>
      </c>
      <c r="F276" s="66" t="s">
        <v>7</v>
      </c>
      <c r="G276" s="66" t="s">
        <v>7</v>
      </c>
      <c r="H276" s="66" t="s">
        <v>7</v>
      </c>
      <c r="I276" s="66" t="s">
        <v>7</v>
      </c>
      <c r="J276" s="66" t="s">
        <v>7</v>
      </c>
      <c r="K276" s="66" t="s">
        <v>7</v>
      </c>
      <c r="L276" s="66">
        <v>70</v>
      </c>
      <c r="M276" s="66">
        <v>0</v>
      </c>
      <c r="N276" s="68" t="s">
        <v>42</v>
      </c>
    </row>
    <row r="277" spans="2:14" x14ac:dyDescent="0.25">
      <c r="B277" s="66" t="s">
        <v>53</v>
      </c>
      <c r="C277" s="66" t="s">
        <v>20</v>
      </c>
      <c r="D277" s="66" t="s">
        <v>7</v>
      </c>
      <c r="E277" s="66" t="s">
        <v>7</v>
      </c>
      <c r="F277" s="66" t="s">
        <v>7</v>
      </c>
      <c r="G277" s="66" t="s">
        <v>7</v>
      </c>
      <c r="H277" s="66" t="s">
        <v>7</v>
      </c>
      <c r="I277" s="66" t="s">
        <v>7</v>
      </c>
      <c r="J277" s="66" t="s">
        <v>7</v>
      </c>
      <c r="K277" s="66" t="s">
        <v>7</v>
      </c>
      <c r="L277" s="66" t="s">
        <v>7</v>
      </c>
      <c r="M277" s="66" t="s">
        <v>7</v>
      </c>
      <c r="N277" s="68"/>
    </row>
    <row r="278" spans="2:14" x14ac:dyDescent="0.25">
      <c r="B278" s="66" t="s">
        <v>53</v>
      </c>
      <c r="C278" s="66" t="s">
        <v>13</v>
      </c>
      <c r="D278" s="66" t="s">
        <v>7</v>
      </c>
      <c r="E278" s="66" t="s">
        <v>7</v>
      </c>
      <c r="F278" s="66" t="s">
        <v>7</v>
      </c>
      <c r="G278" s="66" t="s">
        <v>7</v>
      </c>
      <c r="H278" s="66" t="s">
        <v>7</v>
      </c>
      <c r="I278" s="66" t="s">
        <v>7</v>
      </c>
      <c r="J278" s="66" t="s">
        <v>7</v>
      </c>
      <c r="K278" s="66" t="s">
        <v>7</v>
      </c>
      <c r="L278" s="66" t="s">
        <v>7</v>
      </c>
      <c r="M278" s="66" t="s">
        <v>7</v>
      </c>
      <c r="N278" s="68"/>
    </row>
    <row r="279" spans="2:14" x14ac:dyDescent="0.25">
      <c r="B279" s="66" t="s">
        <v>54</v>
      </c>
      <c r="C279" s="66" t="s">
        <v>55</v>
      </c>
      <c r="D279" s="66" t="s">
        <v>7</v>
      </c>
      <c r="E279" s="66" t="s">
        <v>7</v>
      </c>
      <c r="F279" s="66" t="s">
        <v>7</v>
      </c>
      <c r="G279" s="66" t="s">
        <v>7</v>
      </c>
      <c r="H279" s="66" t="s">
        <v>7</v>
      </c>
      <c r="I279" s="66" t="s">
        <v>7</v>
      </c>
      <c r="J279" s="66" t="s">
        <v>7</v>
      </c>
      <c r="K279" s="66" t="s">
        <v>7</v>
      </c>
      <c r="L279" s="66" t="s">
        <v>7</v>
      </c>
      <c r="M279" s="66" t="s">
        <v>7</v>
      </c>
      <c r="N279" s="68"/>
    </row>
    <row r="280" spans="2:14" x14ac:dyDescent="0.25">
      <c r="B280" s="66" t="s">
        <v>54</v>
      </c>
      <c r="C280" s="66" t="s">
        <v>30</v>
      </c>
      <c r="D280" s="66" t="s">
        <v>7</v>
      </c>
      <c r="E280" s="66" t="s">
        <v>7</v>
      </c>
      <c r="F280" s="66" t="s">
        <v>7</v>
      </c>
      <c r="G280" s="66" t="s">
        <v>7</v>
      </c>
      <c r="H280" s="66" t="s">
        <v>7</v>
      </c>
      <c r="I280" s="66" t="s">
        <v>7</v>
      </c>
      <c r="J280" s="66" t="s">
        <v>7</v>
      </c>
      <c r="K280" s="66" t="s">
        <v>7</v>
      </c>
      <c r="L280" s="66" t="s">
        <v>7</v>
      </c>
      <c r="M280" s="66" t="s">
        <v>7</v>
      </c>
      <c r="N280" s="68"/>
    </row>
    <row r="281" spans="2:14" x14ac:dyDescent="0.25">
      <c r="B281" s="66" t="s">
        <v>54</v>
      </c>
      <c r="C281" s="66" t="s">
        <v>29</v>
      </c>
      <c r="D281" s="66" t="s">
        <v>7</v>
      </c>
      <c r="E281" s="66" t="s">
        <v>7</v>
      </c>
      <c r="F281" s="66" t="s">
        <v>7</v>
      </c>
      <c r="G281" s="66" t="s">
        <v>7</v>
      </c>
      <c r="H281" s="66" t="s">
        <v>7</v>
      </c>
      <c r="I281" s="66" t="s">
        <v>7</v>
      </c>
      <c r="J281" s="66" t="s">
        <v>7</v>
      </c>
      <c r="K281" s="66" t="s">
        <v>7</v>
      </c>
      <c r="L281" s="66" t="s">
        <v>7</v>
      </c>
      <c r="M281" s="66" t="s">
        <v>7</v>
      </c>
      <c r="N281" s="68"/>
    </row>
    <row r="282" spans="2:14" x14ac:dyDescent="0.25">
      <c r="B282" s="66" t="s">
        <v>54</v>
      </c>
      <c r="C282" s="66" t="s">
        <v>56</v>
      </c>
      <c r="D282" s="66" t="s">
        <v>7</v>
      </c>
      <c r="E282" s="66" t="s">
        <v>7</v>
      </c>
      <c r="F282" s="66" t="s">
        <v>7</v>
      </c>
      <c r="G282" s="66" t="s">
        <v>7</v>
      </c>
      <c r="H282" s="66" t="s">
        <v>7</v>
      </c>
      <c r="I282" s="66" t="s">
        <v>7</v>
      </c>
      <c r="J282" s="66" t="s">
        <v>7</v>
      </c>
      <c r="K282" s="66" t="s">
        <v>7</v>
      </c>
      <c r="L282" s="66" t="s">
        <v>7</v>
      </c>
      <c r="M282" s="66" t="s">
        <v>7</v>
      </c>
      <c r="N282" s="68"/>
    </row>
    <row r="283" spans="2:14" x14ac:dyDescent="0.25">
      <c r="B283" s="66" t="s">
        <v>54</v>
      </c>
      <c r="C283" s="66" t="s">
        <v>57</v>
      </c>
      <c r="D283" s="66" t="s">
        <v>7</v>
      </c>
      <c r="E283" s="66" t="s">
        <v>7</v>
      </c>
      <c r="F283" s="66" t="s">
        <v>7</v>
      </c>
      <c r="G283" s="66" t="s">
        <v>7</v>
      </c>
      <c r="H283" s="66" t="s">
        <v>7</v>
      </c>
      <c r="I283" s="66" t="s">
        <v>7</v>
      </c>
      <c r="J283" s="66" t="s">
        <v>7</v>
      </c>
      <c r="K283" s="66" t="s">
        <v>7</v>
      </c>
      <c r="L283" s="66" t="s">
        <v>7</v>
      </c>
      <c r="M283" s="66" t="s">
        <v>7</v>
      </c>
      <c r="N283" s="68"/>
    </row>
    <row r="284" spans="2:14" x14ac:dyDescent="0.25">
      <c r="B284" s="66" t="s">
        <v>62</v>
      </c>
      <c r="C284" s="66" t="s">
        <v>55</v>
      </c>
      <c r="D284" s="66" t="s">
        <v>7</v>
      </c>
      <c r="E284" s="66" t="s">
        <v>7</v>
      </c>
      <c r="F284" s="66" t="s">
        <v>7</v>
      </c>
      <c r="G284" s="66" t="s">
        <v>7</v>
      </c>
      <c r="H284" s="66" t="s">
        <v>7</v>
      </c>
      <c r="I284" s="66" t="s">
        <v>7</v>
      </c>
      <c r="J284" s="66" t="s">
        <v>7</v>
      </c>
      <c r="K284" s="66" t="s">
        <v>7</v>
      </c>
      <c r="L284" s="66" t="s">
        <v>7</v>
      </c>
      <c r="M284" s="81">
        <v>3</v>
      </c>
      <c r="N284" s="68" t="s">
        <v>453</v>
      </c>
    </row>
    <row r="285" spans="2:14" x14ac:dyDescent="0.25">
      <c r="B285" s="67" t="s">
        <v>62</v>
      </c>
      <c r="C285" s="66" t="s">
        <v>63</v>
      </c>
      <c r="D285" s="66" t="s">
        <v>7</v>
      </c>
      <c r="E285" s="66" t="s">
        <v>7</v>
      </c>
      <c r="F285" s="66" t="s">
        <v>7</v>
      </c>
      <c r="G285" s="66" t="s">
        <v>7</v>
      </c>
      <c r="H285" s="66" t="s">
        <v>7</v>
      </c>
      <c r="I285" s="66" t="s">
        <v>7</v>
      </c>
      <c r="J285" s="66" t="s">
        <v>7</v>
      </c>
      <c r="K285" s="66" t="s">
        <v>7</v>
      </c>
      <c r="L285" s="66" t="s">
        <v>7</v>
      </c>
      <c r="M285" s="67">
        <v>3</v>
      </c>
      <c r="N285" s="68" t="s">
        <v>453</v>
      </c>
    </row>
    <row r="286" spans="2:14" x14ac:dyDescent="0.25">
      <c r="B286" s="66" t="s">
        <v>62</v>
      </c>
      <c r="C286" s="66" t="s">
        <v>64</v>
      </c>
      <c r="D286" s="66" t="s">
        <v>7</v>
      </c>
      <c r="E286" s="66" t="s">
        <v>7</v>
      </c>
      <c r="F286" s="66" t="s">
        <v>7</v>
      </c>
      <c r="G286" s="66" t="s">
        <v>7</v>
      </c>
      <c r="H286" s="66" t="s">
        <v>7</v>
      </c>
      <c r="I286" s="66" t="s">
        <v>7</v>
      </c>
      <c r="J286" s="66" t="s">
        <v>7</v>
      </c>
      <c r="K286" s="66" t="s">
        <v>7</v>
      </c>
      <c r="L286" s="66" t="s">
        <v>7</v>
      </c>
      <c r="M286" s="81">
        <v>3</v>
      </c>
      <c r="N286" s="68" t="s">
        <v>454</v>
      </c>
    </row>
    <row r="287" spans="2:14" x14ac:dyDescent="0.25">
      <c r="B287" s="66" t="s">
        <v>62</v>
      </c>
      <c r="C287" s="66" t="s">
        <v>65</v>
      </c>
      <c r="D287" s="66" t="s">
        <v>7</v>
      </c>
      <c r="E287" s="66" t="s">
        <v>7</v>
      </c>
      <c r="F287" s="66" t="s">
        <v>7</v>
      </c>
      <c r="G287" s="66" t="s">
        <v>7</v>
      </c>
      <c r="H287" s="66" t="s">
        <v>7</v>
      </c>
      <c r="I287" s="66" t="s">
        <v>7</v>
      </c>
      <c r="J287" s="66" t="s">
        <v>7</v>
      </c>
      <c r="K287" s="66" t="s">
        <v>7</v>
      </c>
      <c r="L287" s="66" t="s">
        <v>7</v>
      </c>
      <c r="M287" s="82">
        <v>3</v>
      </c>
      <c r="N287" s="68" t="s">
        <v>454</v>
      </c>
    </row>
    <row r="288" spans="2:14" x14ac:dyDescent="0.25">
      <c r="B288" s="66" t="s">
        <v>66</v>
      </c>
      <c r="C288" s="66" t="s">
        <v>20</v>
      </c>
      <c r="D288" s="66" t="s">
        <v>7</v>
      </c>
      <c r="E288" s="66" t="s">
        <v>7</v>
      </c>
      <c r="F288" s="66" t="s">
        <v>7</v>
      </c>
      <c r="G288" s="66" t="s">
        <v>7</v>
      </c>
      <c r="H288" s="66" t="s">
        <v>7</v>
      </c>
      <c r="I288" s="66" t="s">
        <v>7</v>
      </c>
      <c r="J288" s="66" t="s">
        <v>7</v>
      </c>
      <c r="K288" s="66" t="s">
        <v>7</v>
      </c>
      <c r="L288" s="66" t="s">
        <v>7</v>
      </c>
      <c r="M288" s="66" t="s">
        <v>7</v>
      </c>
      <c r="N288" s="68"/>
    </row>
    <row r="289" spans="2:14" x14ac:dyDescent="0.25">
      <c r="B289" s="66" t="s">
        <v>66</v>
      </c>
      <c r="C289" s="66" t="s">
        <v>67</v>
      </c>
      <c r="D289" s="66" t="s">
        <v>7</v>
      </c>
      <c r="E289" s="66" t="s">
        <v>7</v>
      </c>
      <c r="F289" s="66" t="s">
        <v>7</v>
      </c>
      <c r="G289" s="66" t="s">
        <v>7</v>
      </c>
      <c r="H289" s="66" t="s">
        <v>7</v>
      </c>
      <c r="I289" s="66" t="s">
        <v>7</v>
      </c>
      <c r="J289" s="66" t="s">
        <v>7</v>
      </c>
      <c r="K289" s="66" t="s">
        <v>7</v>
      </c>
      <c r="L289" s="66" t="s">
        <v>7</v>
      </c>
      <c r="M289" s="66" t="s">
        <v>7</v>
      </c>
      <c r="N289" s="68"/>
    </row>
    <row r="290" spans="2:14" x14ac:dyDescent="0.25">
      <c r="B290" s="66" t="s">
        <v>68</v>
      </c>
      <c r="C290" s="66" t="s">
        <v>73</v>
      </c>
      <c r="D290" s="66" t="s">
        <v>7</v>
      </c>
      <c r="E290" s="66" t="s">
        <v>7</v>
      </c>
      <c r="F290" s="66" t="s">
        <v>7</v>
      </c>
      <c r="G290" s="66" t="s">
        <v>7</v>
      </c>
      <c r="H290" s="66" t="s">
        <v>7</v>
      </c>
      <c r="I290" s="66" t="s">
        <v>7</v>
      </c>
      <c r="J290" s="66" t="s">
        <v>7</v>
      </c>
      <c r="K290" s="66" t="s">
        <v>7</v>
      </c>
      <c r="L290" s="66">
        <v>30</v>
      </c>
      <c r="M290" s="66" t="s">
        <v>7</v>
      </c>
      <c r="N290" s="68" t="s">
        <v>455</v>
      </c>
    </row>
    <row r="291" spans="2:14" x14ac:dyDescent="0.25">
      <c r="B291" s="66" t="s">
        <v>68</v>
      </c>
      <c r="C291" s="66" t="s">
        <v>20</v>
      </c>
      <c r="D291" s="66" t="s">
        <v>7</v>
      </c>
      <c r="E291" s="66" t="s">
        <v>7</v>
      </c>
      <c r="F291" s="66" t="s">
        <v>7</v>
      </c>
      <c r="G291" s="66" t="s">
        <v>7</v>
      </c>
      <c r="H291" s="66" t="s">
        <v>7</v>
      </c>
      <c r="I291" s="66" t="s">
        <v>7</v>
      </c>
      <c r="J291" s="66" t="s">
        <v>7</v>
      </c>
      <c r="K291" s="66" t="s">
        <v>7</v>
      </c>
      <c r="L291" s="66">
        <v>45</v>
      </c>
      <c r="M291" s="66" t="s">
        <v>7</v>
      </c>
      <c r="N291" s="68" t="s">
        <v>87</v>
      </c>
    </row>
    <row r="292" spans="2:14" x14ac:dyDescent="0.25">
      <c r="B292" s="66" t="s">
        <v>68</v>
      </c>
      <c r="C292" s="66" t="s">
        <v>67</v>
      </c>
      <c r="D292" s="66">
        <v>0</v>
      </c>
      <c r="E292" s="66">
        <v>0</v>
      </c>
      <c r="F292" s="66" t="s">
        <v>7</v>
      </c>
      <c r="G292" s="66" t="s">
        <v>7</v>
      </c>
      <c r="H292" s="66" t="s">
        <v>7</v>
      </c>
      <c r="I292" s="66" t="s">
        <v>7</v>
      </c>
      <c r="J292" s="66" t="s">
        <v>7</v>
      </c>
      <c r="K292" s="66" t="s">
        <v>7</v>
      </c>
      <c r="L292" s="67">
        <v>60</v>
      </c>
      <c r="M292" s="66" t="s">
        <v>7</v>
      </c>
      <c r="N292" s="68" t="s">
        <v>302</v>
      </c>
    </row>
    <row r="293" spans="2:14" x14ac:dyDescent="0.25">
      <c r="B293" s="66" t="s">
        <v>68</v>
      </c>
      <c r="C293" s="66" t="s">
        <v>74</v>
      </c>
      <c r="D293" s="66" t="s">
        <v>7</v>
      </c>
      <c r="E293" s="66" t="s">
        <v>7</v>
      </c>
      <c r="F293" s="66" t="s">
        <v>7</v>
      </c>
      <c r="G293" s="66" t="s">
        <v>7</v>
      </c>
      <c r="H293" s="66" t="s">
        <v>7</v>
      </c>
      <c r="I293" s="66" t="s">
        <v>7</v>
      </c>
      <c r="J293" s="66" t="s">
        <v>7</v>
      </c>
      <c r="K293" s="66" t="s">
        <v>7</v>
      </c>
      <c r="L293" s="66">
        <v>60</v>
      </c>
      <c r="M293" s="66" t="s">
        <v>7</v>
      </c>
      <c r="N293" s="68" t="s">
        <v>87</v>
      </c>
    </row>
    <row r="294" spans="2:14" x14ac:dyDescent="0.25">
      <c r="B294" s="66" t="s">
        <v>77</v>
      </c>
      <c r="C294" s="66" t="s">
        <v>20</v>
      </c>
      <c r="D294" s="66" t="s">
        <v>7</v>
      </c>
      <c r="E294" s="66" t="s">
        <v>7</v>
      </c>
      <c r="F294" s="66" t="s">
        <v>7</v>
      </c>
      <c r="G294" s="66" t="s">
        <v>7</v>
      </c>
      <c r="H294" s="66" t="s">
        <v>7</v>
      </c>
      <c r="I294" s="66" t="s">
        <v>7</v>
      </c>
      <c r="J294" s="66" t="s">
        <v>7</v>
      </c>
      <c r="K294" s="66" t="s">
        <v>7</v>
      </c>
      <c r="L294" s="66" t="s">
        <v>7</v>
      </c>
      <c r="M294" s="66" t="s">
        <v>7</v>
      </c>
      <c r="N294" s="68"/>
    </row>
    <row r="295" spans="2:14" x14ac:dyDescent="0.25">
      <c r="B295" s="66" t="s">
        <v>77</v>
      </c>
      <c r="C295" s="66" t="s">
        <v>13</v>
      </c>
      <c r="D295" s="66" t="s">
        <v>7</v>
      </c>
      <c r="E295" s="66" t="s">
        <v>7</v>
      </c>
      <c r="F295" s="66" t="s">
        <v>7</v>
      </c>
      <c r="G295" s="66" t="s">
        <v>7</v>
      </c>
      <c r="H295" s="66" t="s">
        <v>7</v>
      </c>
      <c r="I295" s="66" t="s">
        <v>7</v>
      </c>
      <c r="J295" s="66" t="s">
        <v>7</v>
      </c>
      <c r="K295" s="66" t="s">
        <v>7</v>
      </c>
      <c r="L295" s="66" t="s">
        <v>7</v>
      </c>
      <c r="M295" s="66" t="s">
        <v>7</v>
      </c>
      <c r="N295" s="68" t="s">
        <v>456</v>
      </c>
    </row>
    <row r="296" spans="2:14" x14ac:dyDescent="0.25">
      <c r="B296" s="66" t="s">
        <v>80</v>
      </c>
      <c r="C296" s="66" t="s">
        <v>8</v>
      </c>
      <c r="D296" s="66" t="s">
        <v>7</v>
      </c>
      <c r="E296" s="66" t="s">
        <v>7</v>
      </c>
      <c r="F296" s="66" t="s">
        <v>7</v>
      </c>
      <c r="G296" s="66" t="s">
        <v>7</v>
      </c>
      <c r="H296" s="66" t="s">
        <v>7</v>
      </c>
      <c r="I296" s="66" t="s">
        <v>7</v>
      </c>
      <c r="J296" s="66" t="s">
        <v>12</v>
      </c>
      <c r="K296" s="66" t="s">
        <v>12</v>
      </c>
      <c r="L296" s="66" t="s">
        <v>12</v>
      </c>
      <c r="M296" s="66" t="s">
        <v>7</v>
      </c>
      <c r="N296" s="68" t="s">
        <v>72</v>
      </c>
    </row>
    <row r="297" spans="2:14" x14ac:dyDescent="0.25">
      <c r="B297" s="66" t="s">
        <v>80</v>
      </c>
      <c r="C297" s="66" t="s">
        <v>13</v>
      </c>
      <c r="D297" s="66" t="s">
        <v>7</v>
      </c>
      <c r="E297" s="66" t="s">
        <v>7</v>
      </c>
      <c r="F297" s="66" t="s">
        <v>7</v>
      </c>
      <c r="G297" s="66" t="s">
        <v>7</v>
      </c>
      <c r="H297" s="66" t="s">
        <v>7</v>
      </c>
      <c r="I297" s="66" t="s">
        <v>7</v>
      </c>
      <c r="J297" s="66" t="s">
        <v>12</v>
      </c>
      <c r="K297" s="66" t="s">
        <v>12</v>
      </c>
      <c r="L297" s="66" t="s">
        <v>12</v>
      </c>
      <c r="M297" s="66" t="s">
        <v>7</v>
      </c>
      <c r="N297" s="68" t="s">
        <v>72</v>
      </c>
    </row>
    <row r="298" spans="2:14" x14ac:dyDescent="0.25">
      <c r="B298" s="66" t="s">
        <v>80</v>
      </c>
      <c r="C298" s="66" t="s">
        <v>81</v>
      </c>
      <c r="D298" s="66" t="s">
        <v>12</v>
      </c>
      <c r="E298" s="66" t="s">
        <v>12</v>
      </c>
      <c r="F298" s="66" t="s">
        <v>7</v>
      </c>
      <c r="G298" s="66" t="s">
        <v>12</v>
      </c>
      <c r="H298" s="66" t="s">
        <v>12</v>
      </c>
      <c r="I298" s="66" t="s">
        <v>12</v>
      </c>
      <c r="J298" s="66" t="s">
        <v>7</v>
      </c>
      <c r="K298" s="66" t="s">
        <v>12</v>
      </c>
      <c r="L298" s="66" t="s">
        <v>7</v>
      </c>
      <c r="M298" s="66" t="s">
        <v>7</v>
      </c>
      <c r="N298" s="68"/>
    </row>
    <row r="299" spans="2:14" x14ac:dyDescent="0.25">
      <c r="B299" s="66" t="s">
        <v>82</v>
      </c>
      <c r="C299" s="67" t="s">
        <v>457</v>
      </c>
      <c r="D299" s="66" t="s">
        <v>7</v>
      </c>
      <c r="E299" s="66" t="s">
        <v>7</v>
      </c>
      <c r="F299" s="66" t="s">
        <v>7</v>
      </c>
      <c r="G299" s="66" t="s">
        <v>7</v>
      </c>
      <c r="H299" s="66" t="s">
        <v>7</v>
      </c>
      <c r="I299" s="66" t="s">
        <v>7</v>
      </c>
      <c r="J299" s="66" t="s">
        <v>7</v>
      </c>
      <c r="K299" s="66" t="s">
        <v>7</v>
      </c>
      <c r="L299" s="66" t="s">
        <v>7</v>
      </c>
      <c r="M299" s="66" t="s">
        <v>7</v>
      </c>
      <c r="N299" s="68"/>
    </row>
    <row r="300" spans="2:14" x14ac:dyDescent="0.25">
      <c r="B300" s="66" t="s">
        <v>82</v>
      </c>
      <c r="C300" s="67" t="s">
        <v>458</v>
      </c>
      <c r="D300" s="66" t="s">
        <v>7</v>
      </c>
      <c r="E300" s="66" t="s">
        <v>7</v>
      </c>
      <c r="F300" s="66" t="s">
        <v>7</v>
      </c>
      <c r="G300" s="66" t="s">
        <v>7</v>
      </c>
      <c r="H300" s="66" t="s">
        <v>7</v>
      </c>
      <c r="I300" s="66" t="s">
        <v>7</v>
      </c>
      <c r="J300" s="66" t="s">
        <v>7</v>
      </c>
      <c r="K300" s="66" t="s">
        <v>7</v>
      </c>
      <c r="L300" s="66" t="s">
        <v>7</v>
      </c>
      <c r="M300" s="66" t="s">
        <v>7</v>
      </c>
      <c r="N300" s="68"/>
    </row>
    <row r="301" spans="2:14" x14ac:dyDescent="0.25">
      <c r="B301" s="66" t="s">
        <v>82</v>
      </c>
      <c r="C301" s="67" t="s">
        <v>459</v>
      </c>
      <c r="D301" s="66" t="s">
        <v>7</v>
      </c>
      <c r="E301" s="66" t="s">
        <v>7</v>
      </c>
      <c r="F301" s="66" t="s">
        <v>7</v>
      </c>
      <c r="G301" s="66" t="s">
        <v>7</v>
      </c>
      <c r="H301" s="66" t="s">
        <v>7</v>
      </c>
      <c r="I301" s="66" t="s">
        <v>7</v>
      </c>
      <c r="J301" s="66" t="s">
        <v>7</v>
      </c>
      <c r="K301" s="66" t="s">
        <v>7</v>
      </c>
      <c r="L301" s="66" t="s">
        <v>7</v>
      </c>
      <c r="M301" s="66" t="s">
        <v>7</v>
      </c>
      <c r="N301" s="68"/>
    </row>
    <row r="302" spans="2:14" x14ac:dyDescent="0.25">
      <c r="B302" s="66" t="s">
        <v>82</v>
      </c>
      <c r="C302" s="67" t="s">
        <v>83</v>
      </c>
      <c r="D302" s="66" t="s">
        <v>7</v>
      </c>
      <c r="E302" s="66" t="s">
        <v>7</v>
      </c>
      <c r="F302" s="66" t="s">
        <v>7</v>
      </c>
      <c r="G302" s="66" t="s">
        <v>7</v>
      </c>
      <c r="H302" s="66" t="s">
        <v>7</v>
      </c>
      <c r="I302" s="66" t="s">
        <v>7</v>
      </c>
      <c r="J302" s="66" t="s">
        <v>7</v>
      </c>
      <c r="K302" s="66" t="s">
        <v>7</v>
      </c>
      <c r="L302" s="66" t="s">
        <v>7</v>
      </c>
      <c r="M302" s="66" t="s">
        <v>7</v>
      </c>
      <c r="N302" s="68"/>
    </row>
    <row r="303" spans="2:14" x14ac:dyDescent="0.25">
      <c r="B303" s="66" t="s">
        <v>82</v>
      </c>
      <c r="C303" s="66" t="s">
        <v>84</v>
      </c>
      <c r="D303" s="66" t="s">
        <v>7</v>
      </c>
      <c r="E303" s="66" t="s">
        <v>7</v>
      </c>
      <c r="F303" s="66" t="s">
        <v>7</v>
      </c>
      <c r="G303" s="66" t="s">
        <v>7</v>
      </c>
      <c r="H303" s="66" t="s">
        <v>7</v>
      </c>
      <c r="I303" s="66" t="s">
        <v>7</v>
      </c>
      <c r="J303" s="66" t="s">
        <v>7</v>
      </c>
      <c r="K303" s="66" t="s">
        <v>7</v>
      </c>
      <c r="L303" s="66" t="s">
        <v>7</v>
      </c>
      <c r="M303" s="66" t="s">
        <v>7</v>
      </c>
      <c r="N303" s="68" t="s">
        <v>460</v>
      </c>
    </row>
    <row r="304" spans="2:14" x14ac:dyDescent="0.25">
      <c r="B304" s="66" t="s">
        <v>82</v>
      </c>
      <c r="C304" s="66" t="s">
        <v>13</v>
      </c>
      <c r="D304" s="66" t="s">
        <v>7</v>
      </c>
      <c r="E304" s="66" t="s">
        <v>7</v>
      </c>
      <c r="F304" s="66" t="s">
        <v>7</v>
      </c>
      <c r="G304" s="66" t="s">
        <v>7</v>
      </c>
      <c r="H304" s="66" t="s">
        <v>7</v>
      </c>
      <c r="I304" s="66" t="s">
        <v>7</v>
      </c>
      <c r="J304" s="66" t="s">
        <v>7</v>
      </c>
      <c r="K304" s="66" t="s">
        <v>7</v>
      </c>
      <c r="L304" s="66" t="s">
        <v>7</v>
      </c>
      <c r="M304" s="81">
        <v>5</v>
      </c>
      <c r="N304" s="80" t="s">
        <v>461</v>
      </c>
    </row>
    <row r="305" spans="2:14" x14ac:dyDescent="0.25">
      <c r="B305" s="66" t="s">
        <v>89</v>
      </c>
      <c r="C305" s="66" t="s">
        <v>8</v>
      </c>
      <c r="D305" s="66" t="s">
        <v>7</v>
      </c>
      <c r="E305" s="66" t="s">
        <v>7</v>
      </c>
      <c r="F305" s="66" t="s">
        <v>7</v>
      </c>
      <c r="G305" s="66" t="s">
        <v>7</v>
      </c>
      <c r="H305" s="66" t="s">
        <v>7</v>
      </c>
      <c r="I305" s="66" t="s">
        <v>7</v>
      </c>
      <c r="J305" s="66" t="s">
        <v>7</v>
      </c>
      <c r="K305" s="66" t="s">
        <v>7</v>
      </c>
      <c r="L305" s="66">
        <v>0</v>
      </c>
      <c r="M305" s="66" t="s">
        <v>7</v>
      </c>
      <c r="N305" s="68" t="s">
        <v>90</v>
      </c>
    </row>
    <row r="306" spans="2:14" x14ac:dyDescent="0.25">
      <c r="B306" s="66" t="s">
        <v>89</v>
      </c>
      <c r="C306" s="66" t="s">
        <v>13</v>
      </c>
      <c r="D306" s="66" t="s">
        <v>7</v>
      </c>
      <c r="E306" s="66" t="s">
        <v>7</v>
      </c>
      <c r="F306" s="66" t="s">
        <v>7</v>
      </c>
      <c r="G306" s="66" t="s">
        <v>7</v>
      </c>
      <c r="H306" s="66" t="s">
        <v>7</v>
      </c>
      <c r="I306" s="66" t="s">
        <v>7</v>
      </c>
      <c r="J306" s="66" t="s">
        <v>7</v>
      </c>
      <c r="K306" s="66" t="s">
        <v>7</v>
      </c>
      <c r="L306" s="66">
        <v>0</v>
      </c>
      <c r="M306" s="66" t="s">
        <v>7</v>
      </c>
      <c r="N306" s="68" t="s">
        <v>90</v>
      </c>
    </row>
    <row r="307" spans="2:14" x14ac:dyDescent="0.25">
      <c r="B307" s="66" t="s">
        <v>33</v>
      </c>
      <c r="C307" s="67" t="s">
        <v>462</v>
      </c>
      <c r="D307" s="66">
        <v>0</v>
      </c>
      <c r="E307" s="66" t="s">
        <v>7</v>
      </c>
      <c r="F307" s="66" t="s">
        <v>7</v>
      </c>
      <c r="G307" s="66" t="s">
        <v>7</v>
      </c>
      <c r="H307" s="66" t="s">
        <v>7</v>
      </c>
      <c r="I307" s="66" t="s">
        <v>7</v>
      </c>
      <c r="J307" s="66" t="s">
        <v>7</v>
      </c>
      <c r="K307" s="66" t="s">
        <v>7</v>
      </c>
      <c r="L307" s="67" t="s">
        <v>7</v>
      </c>
      <c r="M307" s="66">
        <v>0</v>
      </c>
      <c r="N307" s="68" t="s">
        <v>463</v>
      </c>
    </row>
    <row r="308" spans="2:14" x14ac:dyDescent="0.25">
      <c r="B308" s="66" t="s">
        <v>66</v>
      </c>
      <c r="C308" s="67" t="s">
        <v>464</v>
      </c>
      <c r="D308" s="67" t="s">
        <v>7</v>
      </c>
      <c r="E308" s="67" t="s">
        <v>7</v>
      </c>
      <c r="F308" s="66" t="s">
        <v>7</v>
      </c>
      <c r="G308" s="66" t="s">
        <v>7</v>
      </c>
      <c r="H308" s="66" t="s">
        <v>7</v>
      </c>
      <c r="I308" s="66" t="s">
        <v>7</v>
      </c>
      <c r="J308" s="66" t="s">
        <v>7</v>
      </c>
      <c r="K308" s="66" t="s">
        <v>7</v>
      </c>
      <c r="L308" s="66" t="s">
        <v>7</v>
      </c>
      <c r="M308" s="66" t="s">
        <v>7</v>
      </c>
      <c r="N308" s="68"/>
    </row>
    <row r="309" spans="2:14" x14ac:dyDescent="0.25">
      <c r="B309" s="66" t="s">
        <v>66</v>
      </c>
      <c r="C309" s="67" t="s">
        <v>465</v>
      </c>
      <c r="D309" s="66">
        <v>2</v>
      </c>
      <c r="E309" s="66">
        <v>2</v>
      </c>
      <c r="F309" s="66" t="s">
        <v>7</v>
      </c>
      <c r="G309" s="66" t="s">
        <v>7</v>
      </c>
      <c r="H309" s="66" t="s">
        <v>7</v>
      </c>
      <c r="I309" s="66" t="s">
        <v>7</v>
      </c>
      <c r="J309" s="66" t="s">
        <v>7</v>
      </c>
      <c r="K309" s="66" t="s">
        <v>7</v>
      </c>
      <c r="L309" s="66" t="s">
        <v>7</v>
      </c>
      <c r="M309" s="66" t="s">
        <v>7</v>
      </c>
      <c r="N309" s="68"/>
    </row>
    <row r="310" spans="2:14" x14ac:dyDescent="0.25">
      <c r="B310" s="66" t="s">
        <v>66</v>
      </c>
      <c r="C310" s="67" t="s">
        <v>466</v>
      </c>
      <c r="D310" s="67" t="s">
        <v>7</v>
      </c>
      <c r="E310" s="67" t="s">
        <v>7</v>
      </c>
      <c r="F310" s="66" t="s">
        <v>7</v>
      </c>
      <c r="G310" s="66" t="s">
        <v>7</v>
      </c>
      <c r="H310" s="66" t="s">
        <v>7</v>
      </c>
      <c r="I310" s="66" t="s">
        <v>7</v>
      </c>
      <c r="J310" s="66" t="s">
        <v>7</v>
      </c>
      <c r="K310" s="66" t="s">
        <v>7</v>
      </c>
      <c r="L310" s="66" t="s">
        <v>7</v>
      </c>
      <c r="M310" s="66" t="s">
        <v>7</v>
      </c>
      <c r="N310" s="68"/>
    </row>
    <row r="311" spans="2:14" x14ac:dyDescent="0.25">
      <c r="B311" s="66" t="s">
        <v>68</v>
      </c>
      <c r="C311" s="67" t="s">
        <v>467</v>
      </c>
      <c r="D311" s="66" t="s">
        <v>7</v>
      </c>
      <c r="E311" s="66" t="s">
        <v>7</v>
      </c>
      <c r="F311" s="66" t="s">
        <v>7</v>
      </c>
      <c r="G311" s="66" t="s">
        <v>7</v>
      </c>
      <c r="H311" s="66" t="s">
        <v>7</v>
      </c>
      <c r="I311" s="66" t="s">
        <v>7</v>
      </c>
      <c r="J311" s="66" t="s">
        <v>7</v>
      </c>
      <c r="K311" s="66" t="s">
        <v>7</v>
      </c>
      <c r="L311" s="67">
        <f>(9*12)</f>
        <v>108</v>
      </c>
      <c r="M311" s="67" t="s">
        <v>7</v>
      </c>
      <c r="N311" s="68" t="s">
        <v>468</v>
      </c>
    </row>
    <row r="312" spans="2:14" x14ac:dyDescent="0.25">
      <c r="B312" s="67" t="s">
        <v>68</v>
      </c>
      <c r="C312" s="67" t="s">
        <v>469</v>
      </c>
      <c r="D312" s="66" t="s">
        <v>7</v>
      </c>
      <c r="E312" s="66" t="s">
        <v>7</v>
      </c>
      <c r="F312" s="67" t="s">
        <v>7</v>
      </c>
      <c r="G312" s="66" t="s">
        <v>7</v>
      </c>
      <c r="H312" s="66" t="s">
        <v>7</v>
      </c>
      <c r="I312" s="66" t="s">
        <v>7</v>
      </c>
      <c r="J312" s="66" t="s">
        <v>7</v>
      </c>
      <c r="K312" s="66" t="s">
        <v>7</v>
      </c>
      <c r="L312" s="67">
        <v>30</v>
      </c>
      <c r="M312" s="66">
        <v>40</v>
      </c>
      <c r="N312" s="68" t="s">
        <v>470</v>
      </c>
    </row>
    <row r="313" spans="2:14" x14ac:dyDescent="0.25">
      <c r="B313" s="83" t="s">
        <v>68</v>
      </c>
      <c r="C313" s="83" t="s">
        <v>471</v>
      </c>
      <c r="D313" s="84" t="s">
        <v>7</v>
      </c>
      <c r="E313" s="84" t="s">
        <v>7</v>
      </c>
      <c r="F313" s="83" t="s">
        <v>7</v>
      </c>
      <c r="G313" s="84" t="s">
        <v>7</v>
      </c>
      <c r="H313" s="84" t="s">
        <v>7</v>
      </c>
      <c r="I313" s="84" t="s">
        <v>7</v>
      </c>
      <c r="J313" s="84" t="s">
        <v>7</v>
      </c>
      <c r="K313" s="84" t="s">
        <v>7</v>
      </c>
      <c r="L313" s="83">
        <v>0</v>
      </c>
      <c r="M313" s="83" t="s">
        <v>7</v>
      </c>
      <c r="N313" s="85" t="s">
        <v>472</v>
      </c>
    </row>
    <row r="314" spans="2:14" x14ac:dyDescent="0.25">
      <c r="B314" s="66" t="s">
        <v>69</v>
      </c>
      <c r="C314" s="67" t="s">
        <v>473</v>
      </c>
      <c r="D314" s="66" t="s">
        <v>7</v>
      </c>
      <c r="E314" s="66" t="s">
        <v>7</v>
      </c>
      <c r="F314" s="67" t="s">
        <v>7</v>
      </c>
      <c r="G314" s="66" t="s">
        <v>12</v>
      </c>
      <c r="H314" s="67" t="s">
        <v>7</v>
      </c>
      <c r="I314" s="67" t="s">
        <v>7</v>
      </c>
      <c r="J314" s="67" t="s">
        <v>474</v>
      </c>
      <c r="K314" s="66" t="s">
        <v>12</v>
      </c>
      <c r="L314" s="66">
        <v>0</v>
      </c>
      <c r="M314" s="66">
        <v>0</v>
      </c>
      <c r="N314" s="68" t="s">
        <v>475</v>
      </c>
    </row>
    <row r="315" spans="2:14" x14ac:dyDescent="0.25">
      <c r="B315" s="66" t="s">
        <v>200</v>
      </c>
      <c r="C315" s="67" t="s">
        <v>476</v>
      </c>
      <c r="D315" s="66">
        <v>0</v>
      </c>
      <c r="E315" s="66">
        <v>0</v>
      </c>
      <c r="F315" s="67" t="s">
        <v>7</v>
      </c>
      <c r="G315" s="66" t="s">
        <v>7</v>
      </c>
      <c r="H315" s="67" t="s">
        <v>7</v>
      </c>
      <c r="I315" s="66" t="s">
        <v>7</v>
      </c>
      <c r="J315" s="67" t="s">
        <v>7</v>
      </c>
      <c r="K315" s="66" t="s">
        <v>7</v>
      </c>
      <c r="L315" s="67">
        <v>20</v>
      </c>
      <c r="M315" s="66" t="s">
        <v>7</v>
      </c>
      <c r="N315" s="68" t="s">
        <v>477</v>
      </c>
    </row>
    <row r="316" spans="2:14" x14ac:dyDescent="0.25">
      <c r="B316" s="66" t="s">
        <v>200</v>
      </c>
      <c r="C316" s="67" t="s">
        <v>478</v>
      </c>
      <c r="D316" s="66">
        <v>0</v>
      </c>
      <c r="E316" s="66">
        <v>0</v>
      </c>
      <c r="F316" s="67" t="s">
        <v>7</v>
      </c>
      <c r="G316" s="66" t="s">
        <v>7</v>
      </c>
      <c r="H316" s="67" t="s">
        <v>7</v>
      </c>
      <c r="I316" s="66" t="s">
        <v>7</v>
      </c>
      <c r="J316" s="67" t="s">
        <v>7</v>
      </c>
      <c r="K316" s="66" t="s">
        <v>7</v>
      </c>
      <c r="L316" s="67">
        <v>20</v>
      </c>
      <c r="M316" s="66" t="s">
        <v>7</v>
      </c>
      <c r="N316" s="68" t="s">
        <v>477</v>
      </c>
    </row>
    <row r="317" spans="2:14" x14ac:dyDescent="0.25">
      <c r="B317" s="84" t="s">
        <v>16</v>
      </c>
      <c r="C317" s="83" t="s">
        <v>479</v>
      </c>
      <c r="D317" s="83" t="s">
        <v>7</v>
      </c>
      <c r="E317" s="83" t="s">
        <v>7</v>
      </c>
      <c r="F317" s="83" t="s">
        <v>7</v>
      </c>
      <c r="G317" s="83" t="s">
        <v>7</v>
      </c>
      <c r="H317" s="83" t="s">
        <v>7</v>
      </c>
      <c r="I317" s="83" t="s">
        <v>7</v>
      </c>
      <c r="J317" s="83" t="s">
        <v>7</v>
      </c>
      <c r="K317" s="83" t="s">
        <v>7</v>
      </c>
      <c r="L317" s="83">
        <v>0</v>
      </c>
      <c r="M317" s="83">
        <v>5</v>
      </c>
      <c r="N317" s="85" t="s">
        <v>480</v>
      </c>
    </row>
    <row r="318" spans="2:14" x14ac:dyDescent="0.25">
      <c r="B318" s="66" t="s">
        <v>34</v>
      </c>
      <c r="C318" s="66" t="s">
        <v>481</v>
      </c>
      <c r="D318" s="66" t="s">
        <v>7</v>
      </c>
      <c r="E318" s="66" t="s">
        <v>7</v>
      </c>
      <c r="F318" s="66" t="s">
        <v>7</v>
      </c>
      <c r="G318" s="66" t="s">
        <v>7</v>
      </c>
      <c r="H318" s="66" t="s">
        <v>7</v>
      </c>
      <c r="I318" s="66" t="s">
        <v>7</v>
      </c>
      <c r="J318" s="66" t="s">
        <v>7</v>
      </c>
      <c r="K318" s="66" t="s">
        <v>7</v>
      </c>
      <c r="L318" s="66" t="s">
        <v>7</v>
      </c>
      <c r="M318" s="67" t="s">
        <v>7</v>
      </c>
      <c r="N318" s="68"/>
    </row>
    <row r="319" spans="2:14" x14ac:dyDescent="0.25">
      <c r="B319" s="84" t="s">
        <v>39</v>
      </c>
      <c r="C319" s="83" t="s">
        <v>482</v>
      </c>
      <c r="D319" s="84" t="s">
        <v>7</v>
      </c>
      <c r="E319" s="84" t="s">
        <v>7</v>
      </c>
      <c r="F319" s="84" t="s">
        <v>7</v>
      </c>
      <c r="G319" s="84" t="s">
        <v>7</v>
      </c>
      <c r="H319" s="84" t="s">
        <v>7</v>
      </c>
      <c r="I319" s="84" t="s">
        <v>7</v>
      </c>
      <c r="J319" s="84" t="s">
        <v>7</v>
      </c>
      <c r="K319" s="84" t="s">
        <v>7</v>
      </c>
      <c r="L319" s="84">
        <v>9</v>
      </c>
      <c r="M319" s="84">
        <v>0</v>
      </c>
      <c r="N319" s="85" t="s">
        <v>40</v>
      </c>
    </row>
    <row r="320" spans="2:14" x14ac:dyDescent="0.25">
      <c r="B320" s="66" t="s">
        <v>66</v>
      </c>
      <c r="C320" s="67" t="s">
        <v>483</v>
      </c>
      <c r="D320" s="67" t="s">
        <v>7</v>
      </c>
      <c r="E320" s="67" t="s">
        <v>7</v>
      </c>
      <c r="F320" s="66" t="s">
        <v>7</v>
      </c>
      <c r="G320" s="66" t="s">
        <v>7</v>
      </c>
      <c r="H320" s="66" t="s">
        <v>7</v>
      </c>
      <c r="I320" s="66" t="s">
        <v>7</v>
      </c>
      <c r="J320" s="66" t="s">
        <v>7</v>
      </c>
      <c r="K320" s="66" t="s">
        <v>7</v>
      </c>
      <c r="L320" s="66" t="s">
        <v>7</v>
      </c>
      <c r="M320" s="66" t="s">
        <v>7</v>
      </c>
      <c r="N320" s="68"/>
    </row>
    <row r="321" spans="2:14" x14ac:dyDescent="0.25">
      <c r="B321" s="66" t="s">
        <v>31</v>
      </c>
      <c r="C321" s="67" t="s">
        <v>484</v>
      </c>
      <c r="D321" s="67" t="s">
        <v>7</v>
      </c>
      <c r="E321" s="67" t="s">
        <v>7</v>
      </c>
      <c r="F321" s="67" t="s">
        <v>7</v>
      </c>
      <c r="G321" s="67" t="s">
        <v>7</v>
      </c>
      <c r="H321" s="67" t="s">
        <v>7</v>
      </c>
      <c r="I321" s="67" t="s">
        <v>7</v>
      </c>
      <c r="J321" s="67" t="s">
        <v>7</v>
      </c>
      <c r="K321" s="67" t="s">
        <v>7</v>
      </c>
      <c r="L321" s="67">
        <v>33</v>
      </c>
      <c r="M321" s="67" t="s">
        <v>7</v>
      </c>
      <c r="N321" s="68" t="s">
        <v>485</v>
      </c>
    </row>
    <row r="322" spans="2:14" x14ac:dyDescent="0.25">
      <c r="B322" s="66" t="s">
        <v>34</v>
      </c>
      <c r="C322" s="67" t="s">
        <v>486</v>
      </c>
      <c r="D322" s="66" t="s">
        <v>7</v>
      </c>
      <c r="E322" s="66" t="s">
        <v>7</v>
      </c>
      <c r="F322" s="66" t="s">
        <v>7</v>
      </c>
      <c r="G322" s="66" t="s">
        <v>7</v>
      </c>
      <c r="H322" s="66" t="s">
        <v>7</v>
      </c>
      <c r="I322" s="66" t="s">
        <v>7</v>
      </c>
      <c r="J322" s="66" t="s">
        <v>7</v>
      </c>
      <c r="K322" s="66" t="s">
        <v>7</v>
      </c>
      <c r="L322" s="66" t="s">
        <v>7</v>
      </c>
      <c r="M322" s="66" t="s">
        <v>7</v>
      </c>
      <c r="N322" s="68" t="s">
        <v>487</v>
      </c>
    </row>
    <row r="323" spans="2:14" x14ac:dyDescent="0.25">
      <c r="B323" s="66" t="s">
        <v>28</v>
      </c>
      <c r="C323" s="66" t="s">
        <v>285</v>
      </c>
      <c r="D323" s="66" t="s">
        <v>7</v>
      </c>
      <c r="E323" s="66" t="s">
        <v>7</v>
      </c>
      <c r="F323" s="67" t="s">
        <v>7</v>
      </c>
      <c r="G323" s="66" t="s">
        <v>7</v>
      </c>
      <c r="H323" s="67" t="s">
        <v>7</v>
      </c>
      <c r="I323" s="66" t="s">
        <v>7</v>
      </c>
      <c r="J323" s="67" t="s">
        <v>7</v>
      </c>
      <c r="K323" s="66" t="s">
        <v>7</v>
      </c>
      <c r="L323" s="66" t="s">
        <v>7</v>
      </c>
      <c r="M323" s="66">
        <v>5</v>
      </c>
      <c r="N323" s="68" t="s">
        <v>488</v>
      </c>
    </row>
    <row r="324" spans="2:14" x14ac:dyDescent="0.25">
      <c r="B324" s="67" t="s">
        <v>68</v>
      </c>
      <c r="C324" s="67" t="s">
        <v>74</v>
      </c>
      <c r="D324" s="66" t="s">
        <v>7</v>
      </c>
      <c r="E324" s="66" t="s">
        <v>7</v>
      </c>
      <c r="F324" s="67" t="s">
        <v>7</v>
      </c>
      <c r="G324" s="66" t="s">
        <v>7</v>
      </c>
      <c r="H324" s="66" t="s">
        <v>7</v>
      </c>
      <c r="I324" s="66" t="s">
        <v>7</v>
      </c>
      <c r="J324" s="66" t="s">
        <v>7</v>
      </c>
      <c r="K324" s="66" t="s">
        <v>7</v>
      </c>
      <c r="L324" s="67">
        <v>30</v>
      </c>
      <c r="M324" s="67" t="s">
        <v>7</v>
      </c>
      <c r="N324" s="68"/>
    </row>
    <row r="325" spans="2:14" x14ac:dyDescent="0.25">
      <c r="B325" s="66" t="s">
        <v>80</v>
      </c>
      <c r="C325" s="67" t="s">
        <v>489</v>
      </c>
      <c r="D325" s="66" t="s">
        <v>12</v>
      </c>
      <c r="E325" s="66" t="s">
        <v>12</v>
      </c>
      <c r="F325" s="66" t="s">
        <v>7</v>
      </c>
      <c r="G325" s="66" t="s">
        <v>12</v>
      </c>
      <c r="H325" s="66" t="s">
        <v>12</v>
      </c>
      <c r="I325" s="66" t="s">
        <v>12</v>
      </c>
      <c r="J325" s="66" t="s">
        <v>7</v>
      </c>
      <c r="K325" s="66" t="s">
        <v>12</v>
      </c>
      <c r="L325" s="66" t="s">
        <v>7</v>
      </c>
      <c r="M325" s="66" t="s">
        <v>7</v>
      </c>
      <c r="N325" s="68"/>
    </row>
    <row r="326" spans="2:14" x14ac:dyDescent="0.25">
      <c r="B326" s="66" t="s">
        <v>80</v>
      </c>
      <c r="C326" s="67" t="s">
        <v>490</v>
      </c>
      <c r="D326" s="66" t="s">
        <v>12</v>
      </c>
      <c r="E326" s="66" t="s">
        <v>12</v>
      </c>
      <c r="F326" s="66" t="s">
        <v>7</v>
      </c>
      <c r="G326" s="66" t="s">
        <v>12</v>
      </c>
      <c r="H326" s="66" t="s">
        <v>12</v>
      </c>
      <c r="I326" s="66" t="s">
        <v>12</v>
      </c>
      <c r="J326" s="66" t="s">
        <v>7</v>
      </c>
      <c r="K326" s="66" t="s">
        <v>12</v>
      </c>
      <c r="L326" s="66">
        <v>29</v>
      </c>
      <c r="M326" s="66" t="s">
        <v>7</v>
      </c>
      <c r="N326" s="68" t="s">
        <v>491</v>
      </c>
    </row>
    <row r="327" spans="2:14" x14ac:dyDescent="0.25">
      <c r="B327" s="66" t="s">
        <v>80</v>
      </c>
      <c r="C327" s="67" t="s">
        <v>492</v>
      </c>
      <c r="D327" s="66" t="s">
        <v>12</v>
      </c>
      <c r="E327" s="66" t="s">
        <v>12</v>
      </c>
      <c r="F327" s="66" t="s">
        <v>7</v>
      </c>
      <c r="G327" s="66" t="s">
        <v>12</v>
      </c>
      <c r="H327" s="66" t="s">
        <v>12</v>
      </c>
      <c r="I327" s="66" t="s">
        <v>12</v>
      </c>
      <c r="J327" s="66" t="s">
        <v>7</v>
      </c>
      <c r="K327" s="66" t="s">
        <v>12</v>
      </c>
      <c r="L327" s="66">
        <v>29</v>
      </c>
      <c r="M327" s="66" t="s">
        <v>7</v>
      </c>
      <c r="N327" s="68" t="s">
        <v>491</v>
      </c>
    </row>
    <row r="328" spans="2:14" x14ac:dyDescent="0.25">
      <c r="B328" s="66" t="s">
        <v>80</v>
      </c>
      <c r="C328" s="67" t="s">
        <v>493</v>
      </c>
      <c r="D328" s="66" t="s">
        <v>12</v>
      </c>
      <c r="E328" s="66" t="s">
        <v>12</v>
      </c>
      <c r="F328" s="66" t="s">
        <v>7</v>
      </c>
      <c r="G328" s="66" t="s">
        <v>12</v>
      </c>
      <c r="H328" s="66" t="s">
        <v>12</v>
      </c>
      <c r="I328" s="66" t="s">
        <v>12</v>
      </c>
      <c r="J328" s="66" t="s">
        <v>7</v>
      </c>
      <c r="K328" s="66" t="s">
        <v>12</v>
      </c>
      <c r="L328" s="66">
        <v>29</v>
      </c>
      <c r="M328" s="66" t="s">
        <v>7</v>
      </c>
      <c r="N328" s="68" t="s">
        <v>491</v>
      </c>
    </row>
    <row r="329" spans="2:14" x14ac:dyDescent="0.25">
      <c r="B329" s="170" t="s">
        <v>161</v>
      </c>
      <c r="C329" s="170"/>
      <c r="D329" s="90">
        <f>AVERAGE(D203:D328)</f>
        <v>0.13793103448275862</v>
      </c>
      <c r="E329" s="90">
        <f t="shared" ref="E329:M329" si="2">AVERAGE(E203:E328)</f>
        <v>0.15384615384615385</v>
      </c>
      <c r="F329" s="90">
        <f t="shared" si="2"/>
        <v>18.087234042553192</v>
      </c>
      <c r="G329" s="90">
        <f t="shared" si="2"/>
        <v>6.2516666666666678</v>
      </c>
      <c r="H329" s="90">
        <f t="shared" si="2"/>
        <v>19.424444444444443</v>
      </c>
      <c r="I329" s="90">
        <f t="shared" si="2"/>
        <v>23.509999999999998</v>
      </c>
      <c r="J329" s="90">
        <f t="shared" si="2"/>
        <v>19.557555555555556</v>
      </c>
      <c r="K329" s="90"/>
      <c r="L329" s="90">
        <f t="shared" si="2"/>
        <v>31.344155844155843</v>
      </c>
      <c r="M329" s="90">
        <f t="shared" si="2"/>
        <v>5.25</v>
      </c>
    </row>
    <row r="330" spans="2:14" ht="43.5" customHeight="1" x14ac:dyDescent="0.25">
      <c r="B330" s="171" t="s">
        <v>498</v>
      </c>
      <c r="C330" s="171"/>
      <c r="D330" s="171"/>
      <c r="E330" s="171"/>
      <c r="F330" s="171"/>
      <c r="G330" s="171"/>
      <c r="H330" s="171"/>
      <c r="I330" s="171"/>
      <c r="J330" s="171"/>
      <c r="K330" s="171"/>
      <c r="L330" s="171"/>
      <c r="M330" s="171"/>
    </row>
  </sheetData>
  <mergeCells count="30">
    <mergeCell ref="B329:C329"/>
    <mergeCell ref="B330:M330"/>
    <mergeCell ref="N166:N167"/>
    <mergeCell ref="B196:C196"/>
    <mergeCell ref="B197:M197"/>
    <mergeCell ref="B200:M200"/>
    <mergeCell ref="B201:B202"/>
    <mergeCell ref="C201:C202"/>
    <mergeCell ref="D201:E201"/>
    <mergeCell ref="F201:K201"/>
    <mergeCell ref="L201:L202"/>
    <mergeCell ref="M201:M202"/>
    <mergeCell ref="N201:N202"/>
    <mergeCell ref="C166:C167"/>
    <mergeCell ref="D166:E166"/>
    <mergeCell ref="F166:K166"/>
    <mergeCell ref="L166:L167"/>
    <mergeCell ref="M166:M167"/>
    <mergeCell ref="B161:C161"/>
    <mergeCell ref="B162:M162"/>
    <mergeCell ref="B165:M165"/>
    <mergeCell ref="B166:B167"/>
    <mergeCell ref="N3:N4"/>
    <mergeCell ref="B2:M2"/>
    <mergeCell ref="B3:B4"/>
    <mergeCell ref="D3:E3"/>
    <mergeCell ref="F3:K3"/>
    <mergeCell ref="L3:L4"/>
    <mergeCell ref="C3:C4"/>
    <mergeCell ref="M3:M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zoomScale="120" zoomScaleNormal="120" zoomScalePageLayoutView="120" workbookViewId="0"/>
  </sheetViews>
  <sheetFormatPr baseColWidth="10" defaultColWidth="8.85546875" defaultRowHeight="15" x14ac:dyDescent="0.25"/>
  <cols>
    <col min="2" max="2" width="14.42578125" customWidth="1"/>
    <col min="3" max="3" width="18" customWidth="1"/>
    <col min="8" max="8" width="22.85546875" customWidth="1"/>
    <col min="10" max="10" width="19" customWidth="1"/>
    <col min="12" max="12" width="12.85546875" customWidth="1"/>
  </cols>
  <sheetData>
    <row r="2" spans="2:12" x14ac:dyDescent="0.25">
      <c r="B2" s="152" t="s">
        <v>218</v>
      </c>
      <c r="C2" s="152"/>
      <c r="D2" s="152"/>
      <c r="E2" s="152"/>
      <c r="F2" s="152"/>
      <c r="G2" s="152"/>
      <c r="H2" s="152"/>
      <c r="I2" s="152"/>
      <c r="J2" s="152"/>
      <c r="K2" s="152"/>
      <c r="L2" s="152"/>
    </row>
    <row r="3" spans="2:12" ht="45" x14ac:dyDescent="0.25">
      <c r="B3" s="93" t="s">
        <v>0</v>
      </c>
      <c r="C3" s="93" t="s">
        <v>170</v>
      </c>
      <c r="D3" s="93" t="s">
        <v>171</v>
      </c>
      <c r="E3" s="93" t="s">
        <v>172</v>
      </c>
      <c r="F3" s="93" t="s">
        <v>173</v>
      </c>
      <c r="G3" s="93" t="s">
        <v>174</v>
      </c>
      <c r="H3" s="93" t="s">
        <v>341</v>
      </c>
      <c r="I3" s="93" t="s">
        <v>516</v>
      </c>
      <c r="J3" s="93" t="s">
        <v>517</v>
      </c>
      <c r="K3" s="93" t="s">
        <v>518</v>
      </c>
      <c r="L3" s="93" t="s">
        <v>519</v>
      </c>
    </row>
    <row r="4" spans="2:12" x14ac:dyDescent="0.25">
      <c r="B4" s="29" t="s">
        <v>23</v>
      </c>
      <c r="C4" s="29" t="s">
        <v>185</v>
      </c>
      <c r="D4" s="29">
        <v>17</v>
      </c>
      <c r="E4" s="29">
        <v>0</v>
      </c>
      <c r="F4" s="29">
        <v>1.5</v>
      </c>
      <c r="G4" s="29" t="s">
        <v>7</v>
      </c>
      <c r="H4" s="37">
        <v>0.5</v>
      </c>
      <c r="I4" s="29">
        <v>3</v>
      </c>
      <c r="J4" s="29">
        <v>6</v>
      </c>
      <c r="K4" s="30">
        <v>600</v>
      </c>
      <c r="L4" s="30">
        <v>3000</v>
      </c>
    </row>
    <row r="5" spans="2:12" x14ac:dyDescent="0.25">
      <c r="B5" s="29" t="s">
        <v>200</v>
      </c>
      <c r="C5" s="29" t="s">
        <v>181</v>
      </c>
      <c r="D5" s="29">
        <v>17</v>
      </c>
      <c r="E5" s="29">
        <v>0</v>
      </c>
      <c r="F5" s="29">
        <v>2.5</v>
      </c>
      <c r="G5" s="36" t="s">
        <v>12</v>
      </c>
      <c r="H5" s="36" t="s">
        <v>12</v>
      </c>
      <c r="I5" s="29" t="s">
        <v>7</v>
      </c>
      <c r="J5" s="29">
        <v>6</v>
      </c>
      <c r="K5" s="30" t="s">
        <v>7</v>
      </c>
      <c r="L5" s="30">
        <v>3000</v>
      </c>
    </row>
    <row r="6" spans="2:12" x14ac:dyDescent="0.25">
      <c r="B6" s="29" t="s">
        <v>44</v>
      </c>
      <c r="C6" s="29" t="s">
        <v>185</v>
      </c>
      <c r="D6" s="29">
        <v>17</v>
      </c>
      <c r="E6" s="29">
        <v>0</v>
      </c>
      <c r="F6" s="29">
        <v>3.5</v>
      </c>
      <c r="G6" s="29" t="s">
        <v>12</v>
      </c>
      <c r="H6" s="29" t="s">
        <v>7</v>
      </c>
      <c r="I6" s="29" t="s">
        <v>7</v>
      </c>
      <c r="J6" s="29">
        <v>8</v>
      </c>
      <c r="K6" s="30" t="s">
        <v>7</v>
      </c>
      <c r="L6" s="30">
        <v>9000</v>
      </c>
    </row>
    <row r="7" spans="2:12" x14ac:dyDescent="0.25">
      <c r="B7" s="29" t="s">
        <v>36</v>
      </c>
      <c r="C7" s="29" t="s">
        <v>181</v>
      </c>
      <c r="D7" s="29">
        <v>2</v>
      </c>
      <c r="E7" s="29">
        <v>5.25</v>
      </c>
      <c r="F7" s="29">
        <v>0.25</v>
      </c>
      <c r="G7" s="29" t="s">
        <v>12</v>
      </c>
      <c r="H7" s="36" t="s">
        <v>12</v>
      </c>
      <c r="I7" s="29" t="s">
        <v>7</v>
      </c>
      <c r="J7" s="29">
        <v>120</v>
      </c>
      <c r="K7" s="30" t="s">
        <v>7</v>
      </c>
      <c r="L7" s="30">
        <v>30000</v>
      </c>
    </row>
    <row r="8" spans="2:12" x14ac:dyDescent="0.25">
      <c r="B8" s="29" t="s">
        <v>43</v>
      </c>
      <c r="C8" s="29" t="s">
        <v>181</v>
      </c>
      <c r="D8" s="29">
        <v>17</v>
      </c>
      <c r="E8" s="29">
        <v>5.95</v>
      </c>
      <c r="F8" s="29">
        <v>1</v>
      </c>
      <c r="G8" s="29" t="s">
        <v>12</v>
      </c>
      <c r="H8" s="29" t="s">
        <v>7</v>
      </c>
      <c r="I8" s="29" t="s">
        <v>7</v>
      </c>
      <c r="J8" s="29">
        <v>60</v>
      </c>
      <c r="K8" s="30" t="s">
        <v>7</v>
      </c>
      <c r="L8" s="30">
        <v>30000</v>
      </c>
    </row>
    <row r="9" spans="2:12" ht="22.5" x14ac:dyDescent="0.25">
      <c r="B9" s="29" t="s">
        <v>80</v>
      </c>
      <c r="C9" s="29" t="s">
        <v>205</v>
      </c>
      <c r="D9" s="29">
        <v>9</v>
      </c>
      <c r="E9" s="29">
        <v>6</v>
      </c>
      <c r="F9" s="36">
        <v>0</v>
      </c>
      <c r="G9" s="29" t="s">
        <v>12</v>
      </c>
      <c r="H9" s="29" t="s">
        <v>184</v>
      </c>
      <c r="I9" s="29" t="s">
        <v>7</v>
      </c>
      <c r="J9" s="29">
        <v>84</v>
      </c>
      <c r="K9" s="30" t="s">
        <v>7</v>
      </c>
      <c r="L9" s="30">
        <v>30000</v>
      </c>
    </row>
    <row r="10" spans="2:12" ht="22.5" x14ac:dyDescent="0.25">
      <c r="B10" s="36" t="s">
        <v>31</v>
      </c>
      <c r="C10" s="36" t="s">
        <v>520</v>
      </c>
      <c r="D10" s="36">
        <v>17</v>
      </c>
      <c r="E10" s="36" t="s">
        <v>7</v>
      </c>
      <c r="F10" s="36" t="s">
        <v>7</v>
      </c>
      <c r="G10" s="36" t="s">
        <v>7</v>
      </c>
      <c r="H10" s="36" t="s">
        <v>7</v>
      </c>
      <c r="I10" s="36">
        <v>1</v>
      </c>
      <c r="J10" s="36">
        <v>12</v>
      </c>
      <c r="K10" s="53">
        <v>1000</v>
      </c>
      <c r="L10" s="53">
        <v>9000</v>
      </c>
    </row>
    <row r="11" spans="2:12" x14ac:dyDescent="0.25">
      <c r="B11" s="36" t="s">
        <v>515</v>
      </c>
      <c r="C11" s="36" t="s">
        <v>185</v>
      </c>
      <c r="D11" s="36">
        <v>13</v>
      </c>
      <c r="E11" s="36" t="s">
        <v>7</v>
      </c>
      <c r="F11" s="36" t="s">
        <v>7</v>
      </c>
      <c r="G11" s="36" t="s">
        <v>7</v>
      </c>
      <c r="H11" s="36" t="s">
        <v>7</v>
      </c>
      <c r="I11" s="36" t="s">
        <v>7</v>
      </c>
      <c r="J11" s="36">
        <v>6</v>
      </c>
      <c r="K11" s="36">
        <v>300</v>
      </c>
      <c r="L11" s="53">
        <v>6000</v>
      </c>
    </row>
    <row r="12" spans="2:12" ht="22.5" x14ac:dyDescent="0.25">
      <c r="B12" s="29" t="s">
        <v>62</v>
      </c>
      <c r="C12" s="29" t="s">
        <v>521</v>
      </c>
      <c r="D12" s="29">
        <v>1</v>
      </c>
      <c r="E12" s="29" t="s">
        <v>7</v>
      </c>
      <c r="F12" s="29" t="s">
        <v>7</v>
      </c>
      <c r="G12" s="29" t="s">
        <v>7</v>
      </c>
      <c r="H12" s="29" t="s">
        <v>7</v>
      </c>
      <c r="I12" s="29" t="s">
        <v>7</v>
      </c>
      <c r="J12" s="29" t="s">
        <v>7</v>
      </c>
      <c r="K12" s="30" t="s">
        <v>7</v>
      </c>
      <c r="L12" s="30" t="s">
        <v>303</v>
      </c>
    </row>
    <row r="13" spans="2:12" x14ac:dyDescent="0.25">
      <c r="B13" s="173" t="s">
        <v>161</v>
      </c>
      <c r="C13" s="174"/>
      <c r="D13" s="92"/>
      <c r="E13" s="57">
        <f>AVERAGE(E4:E12)</f>
        <v>2.8666666666666667</v>
      </c>
      <c r="F13" s="57">
        <f>AVERAGE(F4:F12)</f>
        <v>1.4583333333333333</v>
      </c>
      <c r="G13" s="57"/>
      <c r="H13" s="57">
        <f>AVERAGE(H4:H12)</f>
        <v>0.5</v>
      </c>
      <c r="I13" s="57">
        <f>AVERAGE(I4:I12)</f>
        <v>2</v>
      </c>
      <c r="J13" s="57">
        <f>AVERAGE(J4:J12)</f>
        <v>37.75</v>
      </c>
      <c r="K13" s="57">
        <f>AVERAGE(K4:K12)</f>
        <v>633.33333333333337</v>
      </c>
      <c r="L13" s="58">
        <f>AVERAGE(L4:L12)</f>
        <v>15000</v>
      </c>
    </row>
    <row r="14" spans="2:12" ht="60" customHeight="1" x14ac:dyDescent="0.25">
      <c r="B14" s="172" t="s">
        <v>522</v>
      </c>
      <c r="C14" s="172"/>
      <c r="D14" s="172"/>
      <c r="E14" s="172"/>
      <c r="F14" s="172"/>
      <c r="G14" s="172"/>
      <c r="H14" s="172"/>
      <c r="I14" s="172"/>
      <c r="J14" s="172"/>
      <c r="K14" s="172"/>
      <c r="L14" s="172"/>
    </row>
  </sheetData>
  <sortState ref="B20:N31">
    <sortCondition ref="E20"/>
  </sortState>
  <mergeCells count="3">
    <mergeCell ref="B14:L14"/>
    <mergeCell ref="B2:L2"/>
    <mergeCell ref="B13:C1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heetViews>
  <sheetFormatPr baseColWidth="10" defaultColWidth="8.85546875" defaultRowHeight="15" x14ac:dyDescent="0.25"/>
  <cols>
    <col min="2" max="2" width="10.85546875" bestFit="1" customWidth="1"/>
    <col min="3" max="3" width="16.7109375" customWidth="1"/>
  </cols>
  <sheetData>
    <row r="2" spans="2:3" ht="23.25" customHeight="1" x14ac:dyDescent="0.25">
      <c r="B2" s="161" t="s">
        <v>216</v>
      </c>
      <c r="C2" s="161"/>
    </row>
    <row r="3" spans="2:3" x14ac:dyDescent="0.25">
      <c r="B3" s="6" t="s">
        <v>212</v>
      </c>
      <c r="C3" s="6" t="s">
        <v>213</v>
      </c>
    </row>
    <row r="4" spans="2:3" x14ac:dyDescent="0.25">
      <c r="B4" s="38" t="s">
        <v>500</v>
      </c>
      <c r="C4" s="38">
        <v>0</v>
      </c>
    </row>
    <row r="5" spans="2:3" x14ac:dyDescent="0.25">
      <c r="B5" s="38" t="s">
        <v>501</v>
      </c>
      <c r="C5" s="38">
        <v>0</v>
      </c>
    </row>
    <row r="6" spans="2:3" x14ac:dyDescent="0.25">
      <c r="B6" s="38" t="s">
        <v>502</v>
      </c>
      <c r="C6" s="38">
        <v>0</v>
      </c>
    </row>
    <row r="7" spans="2:3" x14ac:dyDescent="0.25">
      <c r="B7" s="38" t="s">
        <v>503</v>
      </c>
      <c r="C7" s="38">
        <v>0</v>
      </c>
    </row>
    <row r="8" spans="2:3" x14ac:dyDescent="0.25">
      <c r="B8" s="38" t="s">
        <v>214</v>
      </c>
      <c r="C8" s="38">
        <v>22.97</v>
      </c>
    </row>
    <row r="9" spans="2:3" x14ac:dyDescent="0.25">
      <c r="B9" s="38" t="s">
        <v>504</v>
      </c>
      <c r="C9" s="38">
        <v>180</v>
      </c>
    </row>
    <row r="10" spans="2:3" x14ac:dyDescent="0.25">
      <c r="B10" s="38" t="s">
        <v>304</v>
      </c>
      <c r="C10" s="38">
        <v>192</v>
      </c>
    </row>
    <row r="11" spans="2:3" x14ac:dyDescent="0.25">
      <c r="B11" s="38" t="s">
        <v>505</v>
      </c>
      <c r="C11" s="38">
        <v>210</v>
      </c>
    </row>
    <row r="12" spans="2:3" x14ac:dyDescent="0.25">
      <c r="B12" s="38" t="s">
        <v>215</v>
      </c>
      <c r="C12" s="38">
        <v>210</v>
      </c>
    </row>
    <row r="13" spans="2:3" x14ac:dyDescent="0.25">
      <c r="B13" s="39" t="s">
        <v>161</v>
      </c>
      <c r="C13" s="91">
        <f>AVERAGE(C4:C12)</f>
        <v>90.552222222222227</v>
      </c>
    </row>
    <row r="14" spans="2:3" ht="120.75" customHeight="1" x14ac:dyDescent="0.25">
      <c r="B14" s="175" t="s">
        <v>217</v>
      </c>
      <c r="C14" s="175"/>
    </row>
  </sheetData>
  <sortState ref="B6:C16">
    <sortCondition ref="B6"/>
  </sortState>
  <mergeCells count="2">
    <mergeCell ref="B2:C2"/>
    <mergeCell ref="B14:C14"/>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162"/>
  <sheetViews>
    <sheetView zoomScale="110" zoomScaleNormal="110" zoomScalePageLayoutView="110" workbookViewId="0">
      <selection activeCell="BC23" sqref="BC23"/>
    </sheetView>
  </sheetViews>
  <sheetFormatPr baseColWidth="10" defaultColWidth="8.85546875" defaultRowHeight="15" x14ac:dyDescent="0.25"/>
  <cols>
    <col min="1" max="1" width="2.7109375" bestFit="1" customWidth="1"/>
    <col min="2" max="2" width="29.85546875" style="59" bestFit="1" customWidth="1"/>
    <col min="3" max="12" width="7.7109375" bestFit="1" customWidth="1"/>
    <col min="14" max="50" width="7.7109375" bestFit="1" customWidth="1"/>
    <col min="51" max="51" width="10.140625" bestFit="1" customWidth="1"/>
    <col min="52" max="52" width="12" customWidth="1"/>
    <col min="53" max="53" width="16" customWidth="1"/>
    <col min="54" max="54" width="13.7109375" customWidth="1"/>
    <col min="55" max="55" width="14.85546875" bestFit="1" customWidth="1"/>
    <col min="56" max="56" width="14.28515625" customWidth="1"/>
  </cols>
  <sheetData>
    <row r="2" spans="2:56" s="51" customFormat="1" x14ac:dyDescent="0.25">
      <c r="B2" s="176" t="s">
        <v>248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row>
    <row r="3" spans="2:56" s="104" customFormat="1" ht="67.5" x14ac:dyDescent="0.25">
      <c r="B3" s="102" t="s">
        <v>276</v>
      </c>
      <c r="C3" s="105" t="s">
        <v>108</v>
      </c>
      <c r="D3" s="105" t="s">
        <v>109</v>
      </c>
      <c r="E3" s="105" t="s">
        <v>110</v>
      </c>
      <c r="F3" s="105" t="s">
        <v>111</v>
      </c>
      <c r="G3" s="105" t="s">
        <v>112</v>
      </c>
      <c r="H3" s="105" t="s">
        <v>113</v>
      </c>
      <c r="I3" s="105" t="s">
        <v>114</v>
      </c>
      <c r="J3" s="105" t="s">
        <v>115</v>
      </c>
      <c r="K3" s="105" t="s">
        <v>116</v>
      </c>
      <c r="L3" s="105" t="s">
        <v>117</v>
      </c>
      <c r="M3" s="105" t="s">
        <v>118</v>
      </c>
      <c r="N3" s="105" t="s">
        <v>119</v>
      </c>
      <c r="O3" s="105" t="s">
        <v>120</v>
      </c>
      <c r="P3" s="105" t="s">
        <v>121</v>
      </c>
      <c r="Q3" s="105" t="s">
        <v>122</v>
      </c>
      <c r="R3" s="105" t="s">
        <v>123</v>
      </c>
      <c r="S3" s="105" t="s">
        <v>124</v>
      </c>
      <c r="T3" s="105" t="s">
        <v>125</v>
      </c>
      <c r="U3" s="105" t="s">
        <v>126</v>
      </c>
      <c r="V3" s="105" t="s">
        <v>127</v>
      </c>
      <c r="W3" s="105" t="s">
        <v>128</v>
      </c>
      <c r="X3" s="105" t="s">
        <v>129</v>
      </c>
      <c r="Y3" s="105" t="s">
        <v>130</v>
      </c>
      <c r="Z3" s="105" t="s">
        <v>131</v>
      </c>
      <c r="AA3" s="105" t="s">
        <v>132</v>
      </c>
      <c r="AB3" s="105" t="s">
        <v>133</v>
      </c>
      <c r="AC3" s="105" t="s">
        <v>134</v>
      </c>
      <c r="AD3" s="105" t="s">
        <v>135</v>
      </c>
      <c r="AE3" s="105" t="s">
        <v>136</v>
      </c>
      <c r="AF3" s="105" t="s">
        <v>137</v>
      </c>
      <c r="AG3" s="105" t="s">
        <v>138</v>
      </c>
      <c r="AH3" s="105" t="s">
        <v>139</v>
      </c>
      <c r="AI3" s="105" t="s">
        <v>140</v>
      </c>
      <c r="AJ3" s="105" t="s">
        <v>141</v>
      </c>
      <c r="AK3" s="105" t="s">
        <v>142</v>
      </c>
      <c r="AL3" s="105" t="s">
        <v>143</v>
      </c>
      <c r="AM3" s="105" t="s">
        <v>144</v>
      </c>
      <c r="AN3" s="105" t="s">
        <v>145</v>
      </c>
      <c r="AO3" s="105" t="s">
        <v>146</v>
      </c>
      <c r="AP3" s="105" t="s">
        <v>147</v>
      </c>
      <c r="AQ3" s="105" t="s">
        <v>148</v>
      </c>
      <c r="AR3" s="105" t="s">
        <v>149</v>
      </c>
      <c r="AS3" s="105" t="s">
        <v>150</v>
      </c>
      <c r="AT3" s="105" t="s">
        <v>151</v>
      </c>
      <c r="AU3" s="105" t="s">
        <v>152</v>
      </c>
      <c r="AV3" s="105" t="s">
        <v>153</v>
      </c>
      <c r="AW3" s="105" t="s">
        <v>154</v>
      </c>
      <c r="AX3" s="105" t="s">
        <v>155</v>
      </c>
      <c r="AY3" s="25" t="s">
        <v>219</v>
      </c>
      <c r="AZ3" s="25" t="s">
        <v>220</v>
      </c>
      <c r="BA3" s="25" t="s">
        <v>579</v>
      </c>
      <c r="BB3" s="103" t="s">
        <v>221</v>
      </c>
      <c r="BC3" s="25" t="s">
        <v>245</v>
      </c>
      <c r="BD3" s="25" t="s">
        <v>246</v>
      </c>
    </row>
    <row r="4" spans="2:56" x14ac:dyDescent="0.25">
      <c r="B4" s="101" t="s">
        <v>305</v>
      </c>
      <c r="C4" s="107">
        <v>89079</v>
      </c>
      <c r="D4" s="107">
        <v>87296</v>
      </c>
      <c r="E4" s="107">
        <v>87398</v>
      </c>
      <c r="F4" s="107">
        <v>86835</v>
      </c>
      <c r="G4" s="107">
        <v>87446</v>
      </c>
      <c r="H4" s="107">
        <v>89006</v>
      </c>
      <c r="I4" s="107">
        <v>94054</v>
      </c>
      <c r="J4" s="107">
        <v>97051</v>
      </c>
      <c r="K4" s="107">
        <v>96676</v>
      </c>
      <c r="L4" s="107">
        <v>97813</v>
      </c>
      <c r="M4" s="107">
        <v>98637</v>
      </c>
      <c r="N4" s="107">
        <v>99586</v>
      </c>
      <c r="O4" s="107">
        <v>101226</v>
      </c>
      <c r="P4" s="107">
        <v>103574</v>
      </c>
      <c r="Q4" s="107">
        <v>106200</v>
      </c>
      <c r="R4" s="107">
        <v>111353</v>
      </c>
      <c r="S4" s="107">
        <v>115086</v>
      </c>
      <c r="T4" s="107">
        <v>121603</v>
      </c>
      <c r="U4" s="107">
        <v>125353</v>
      </c>
      <c r="V4" s="107">
        <v>132500</v>
      </c>
      <c r="W4" s="107">
        <v>134578</v>
      </c>
      <c r="X4" s="107">
        <v>139485</v>
      </c>
      <c r="Y4" s="107">
        <v>140993</v>
      </c>
      <c r="Z4" s="107">
        <v>142169</v>
      </c>
      <c r="AA4" s="107">
        <v>140763</v>
      </c>
      <c r="AB4" s="107">
        <v>138976</v>
      </c>
      <c r="AC4" s="107">
        <v>136709</v>
      </c>
      <c r="AD4" s="107">
        <v>136986</v>
      </c>
      <c r="AE4" s="107">
        <v>134456</v>
      </c>
      <c r="AF4" s="107">
        <v>134039</v>
      </c>
      <c r="AG4" s="107">
        <v>133665</v>
      </c>
      <c r="AH4" s="107">
        <v>133661</v>
      </c>
      <c r="AI4" s="107">
        <v>135835</v>
      </c>
      <c r="AJ4" s="107">
        <v>131119</v>
      </c>
      <c r="AK4" s="107">
        <v>130640</v>
      </c>
      <c r="AL4" s="107">
        <v>133309</v>
      </c>
      <c r="AM4" s="107">
        <v>125290</v>
      </c>
      <c r="AN4" s="107">
        <v>118188</v>
      </c>
      <c r="AO4" s="107">
        <v>114845</v>
      </c>
      <c r="AP4" s="107">
        <v>115360</v>
      </c>
      <c r="AQ4" s="107">
        <v>110818</v>
      </c>
      <c r="AR4" s="107">
        <v>109350</v>
      </c>
      <c r="AS4" s="107">
        <v>105490</v>
      </c>
      <c r="AT4" s="107">
        <v>95317</v>
      </c>
      <c r="AU4" s="107">
        <v>92708</v>
      </c>
      <c r="AV4" s="107">
        <v>86886</v>
      </c>
      <c r="AW4" s="107">
        <v>87752</v>
      </c>
      <c r="AX4" s="107">
        <v>85930</v>
      </c>
      <c r="AY4" s="107">
        <f>SUM(C4:T4)</f>
        <v>1769919</v>
      </c>
      <c r="AZ4" s="107">
        <f>SUM(C4:AX4)</f>
        <v>5453089</v>
      </c>
      <c r="BA4" s="107">
        <f>(42.17*AY4)/100</f>
        <v>746374.84230000002</v>
      </c>
      <c r="BB4" s="108">
        <f>(BA4*100)/AZ4</f>
        <v>13.687193484280195</v>
      </c>
      <c r="BC4" s="108">
        <f>(611.9*BA4)</f>
        <v>456706766.00336999</v>
      </c>
      <c r="BD4" s="108">
        <f>(BA4*12.6)</f>
        <v>9404323.0129799992</v>
      </c>
    </row>
    <row r="5" spans="2:56" x14ac:dyDescent="0.25">
      <c r="B5" s="101" t="s">
        <v>306</v>
      </c>
      <c r="C5" s="107">
        <v>11902</v>
      </c>
      <c r="D5" s="107">
        <v>11761</v>
      </c>
      <c r="E5" s="107">
        <v>11971</v>
      </c>
      <c r="F5" s="107">
        <v>11987</v>
      </c>
      <c r="G5" s="107">
        <v>11849</v>
      </c>
      <c r="H5" s="107">
        <v>12152</v>
      </c>
      <c r="I5" s="107">
        <v>12239</v>
      </c>
      <c r="J5" s="107">
        <v>12546</v>
      </c>
      <c r="K5" s="107">
        <v>12560</v>
      </c>
      <c r="L5" s="107">
        <v>12715</v>
      </c>
      <c r="M5" s="107">
        <v>13502</v>
      </c>
      <c r="N5" s="107">
        <v>13883</v>
      </c>
      <c r="O5" s="107">
        <v>14135</v>
      </c>
      <c r="P5" s="107">
        <v>14772</v>
      </c>
      <c r="Q5" s="107">
        <v>15286</v>
      </c>
      <c r="R5" s="107">
        <v>15621</v>
      </c>
      <c r="S5" s="107">
        <v>15735</v>
      </c>
      <c r="T5" s="107">
        <v>17110</v>
      </c>
      <c r="U5" s="107">
        <v>18234</v>
      </c>
      <c r="V5" s="107">
        <v>19341</v>
      </c>
      <c r="W5" s="107">
        <v>19967</v>
      </c>
      <c r="X5" s="107">
        <v>20890</v>
      </c>
      <c r="Y5" s="107">
        <v>21656</v>
      </c>
      <c r="Z5" s="107">
        <v>21735</v>
      </c>
      <c r="AA5" s="107">
        <v>22057</v>
      </c>
      <c r="AB5" s="107">
        <v>21489</v>
      </c>
      <c r="AC5" s="107">
        <v>21067</v>
      </c>
      <c r="AD5" s="107">
        <v>21317</v>
      </c>
      <c r="AE5" s="107">
        <v>20812</v>
      </c>
      <c r="AF5" s="107">
        <v>20952</v>
      </c>
      <c r="AG5" s="107">
        <v>20478</v>
      </c>
      <c r="AH5" s="107">
        <v>20489</v>
      </c>
      <c r="AI5" s="107">
        <v>20583</v>
      </c>
      <c r="AJ5" s="107">
        <v>20198</v>
      </c>
      <c r="AK5" s="107">
        <v>19919</v>
      </c>
      <c r="AL5" s="107">
        <v>20513</v>
      </c>
      <c r="AM5" s="107">
        <v>19711</v>
      </c>
      <c r="AN5" s="107">
        <v>19307</v>
      </c>
      <c r="AO5" s="107">
        <v>18810</v>
      </c>
      <c r="AP5" s="107">
        <v>19016</v>
      </c>
      <c r="AQ5" s="107">
        <v>18445</v>
      </c>
      <c r="AR5" s="107">
        <v>18023</v>
      </c>
      <c r="AS5" s="107">
        <v>17573</v>
      </c>
      <c r="AT5" s="107">
        <v>16569</v>
      </c>
      <c r="AU5" s="107">
        <v>15988</v>
      </c>
      <c r="AV5" s="107">
        <v>14906</v>
      </c>
      <c r="AW5" s="107">
        <v>14874</v>
      </c>
      <c r="AX5" s="107">
        <v>15007</v>
      </c>
      <c r="AY5" s="107">
        <f t="shared" ref="AY5:AY23" si="0">SUM(C5:T5)</f>
        <v>241726</v>
      </c>
      <c r="AZ5" s="107">
        <f t="shared" ref="AZ5:AZ23" si="1">SUM(C5:AX5)</f>
        <v>821652</v>
      </c>
      <c r="BA5" s="107">
        <f t="shared" ref="BA5:BA23" si="2">(42.17*AY5)/100</f>
        <v>101935.8542</v>
      </c>
      <c r="BB5" s="108">
        <f t="shared" ref="BB5:BB23" si="3">(BA5*100)/AZ5</f>
        <v>12.40620776192354</v>
      </c>
      <c r="BC5" s="108">
        <f t="shared" ref="BC5:BC23" si="4">(611.9*BA5)</f>
        <v>62374549.184979998</v>
      </c>
      <c r="BD5" s="108">
        <f t="shared" ref="BD5:BD23" si="5">(BA5*12.6)</f>
        <v>1284391.7629199999</v>
      </c>
    </row>
    <row r="6" spans="2:56" x14ac:dyDescent="0.25">
      <c r="B6" s="101" t="s">
        <v>307</v>
      </c>
      <c r="C6" s="107">
        <v>7576</v>
      </c>
      <c r="D6" s="107">
        <v>7388</v>
      </c>
      <c r="E6" s="107">
        <v>7509</v>
      </c>
      <c r="F6" s="107">
        <v>7550</v>
      </c>
      <c r="G6" s="107">
        <v>7696</v>
      </c>
      <c r="H6" s="107">
        <v>7660</v>
      </c>
      <c r="I6" s="107">
        <v>7931</v>
      </c>
      <c r="J6" s="107">
        <v>8303</v>
      </c>
      <c r="K6" s="107">
        <v>8401</v>
      </c>
      <c r="L6" s="107">
        <v>8419</v>
      </c>
      <c r="M6" s="107">
        <v>8646</v>
      </c>
      <c r="N6" s="107">
        <v>9234</v>
      </c>
      <c r="O6" s="107">
        <v>9811</v>
      </c>
      <c r="P6" s="107">
        <v>10431</v>
      </c>
      <c r="Q6" s="107">
        <v>11000</v>
      </c>
      <c r="R6" s="107">
        <v>11416</v>
      </c>
      <c r="S6" s="107">
        <v>12138</v>
      </c>
      <c r="T6" s="107">
        <v>12700</v>
      </c>
      <c r="U6" s="107">
        <v>13680</v>
      </c>
      <c r="V6" s="107">
        <v>14469</v>
      </c>
      <c r="W6" s="107">
        <v>15313</v>
      </c>
      <c r="X6" s="107">
        <v>16197</v>
      </c>
      <c r="Y6" s="107">
        <v>16944</v>
      </c>
      <c r="Z6" s="107">
        <v>17370</v>
      </c>
      <c r="AA6" s="107">
        <v>17278</v>
      </c>
      <c r="AB6" s="107">
        <v>17201</v>
      </c>
      <c r="AC6" s="107">
        <v>16659</v>
      </c>
      <c r="AD6" s="107">
        <v>16857</v>
      </c>
      <c r="AE6" s="107">
        <v>16688</v>
      </c>
      <c r="AF6" s="107">
        <v>16148</v>
      </c>
      <c r="AG6" s="107">
        <v>16223</v>
      </c>
      <c r="AH6" s="107">
        <v>15890</v>
      </c>
      <c r="AI6" s="107">
        <v>16512</v>
      </c>
      <c r="AJ6" s="107">
        <v>16036</v>
      </c>
      <c r="AK6" s="107">
        <v>16169</v>
      </c>
      <c r="AL6" s="107">
        <v>16751</v>
      </c>
      <c r="AM6" s="107">
        <v>16254</v>
      </c>
      <c r="AN6" s="107">
        <v>16408</v>
      </c>
      <c r="AO6" s="107">
        <v>16289</v>
      </c>
      <c r="AP6" s="107">
        <v>16754</v>
      </c>
      <c r="AQ6" s="107">
        <v>16761</v>
      </c>
      <c r="AR6" s="107">
        <v>16490</v>
      </c>
      <c r="AS6" s="107">
        <v>16576</v>
      </c>
      <c r="AT6" s="107">
        <v>15988</v>
      </c>
      <c r="AU6" s="107">
        <v>15225</v>
      </c>
      <c r="AV6" s="107">
        <v>14691</v>
      </c>
      <c r="AW6" s="107">
        <v>14740</v>
      </c>
      <c r="AX6" s="107">
        <v>14425</v>
      </c>
      <c r="AY6" s="107">
        <f t="shared" si="0"/>
        <v>163809</v>
      </c>
      <c r="AZ6" s="107">
        <f t="shared" si="1"/>
        <v>646795</v>
      </c>
      <c r="BA6" s="107">
        <f t="shared" si="2"/>
        <v>69078.255300000004</v>
      </c>
      <c r="BB6" s="108">
        <f t="shared" si="3"/>
        <v>10.68008492644501</v>
      </c>
      <c r="BC6" s="108">
        <f t="shared" si="4"/>
        <v>42268984.418070003</v>
      </c>
      <c r="BD6" s="108">
        <f t="shared" si="5"/>
        <v>870386.01678000006</v>
      </c>
    </row>
    <row r="7" spans="2:56" x14ac:dyDescent="0.25">
      <c r="B7" s="101" t="s">
        <v>308</v>
      </c>
      <c r="C7" s="107">
        <v>11045</v>
      </c>
      <c r="D7" s="107">
        <v>10987</v>
      </c>
      <c r="E7" s="107">
        <v>11122</v>
      </c>
      <c r="F7" s="107">
        <v>11224</v>
      </c>
      <c r="G7" s="107">
        <v>11695</v>
      </c>
      <c r="H7" s="107">
        <v>11925</v>
      </c>
      <c r="I7" s="107">
        <v>12424</v>
      </c>
      <c r="J7" s="107">
        <v>13546</v>
      </c>
      <c r="K7" s="107">
        <v>14085</v>
      </c>
      <c r="L7" s="107">
        <v>14725</v>
      </c>
      <c r="M7" s="107">
        <v>15195</v>
      </c>
      <c r="N7" s="107">
        <v>15803</v>
      </c>
      <c r="O7" s="107">
        <v>15973</v>
      </c>
      <c r="P7" s="107">
        <v>16528</v>
      </c>
      <c r="Q7" s="107">
        <v>17488</v>
      </c>
      <c r="R7" s="107">
        <v>18043</v>
      </c>
      <c r="S7" s="107">
        <v>18551</v>
      </c>
      <c r="T7" s="107">
        <v>19380</v>
      </c>
      <c r="U7" s="107">
        <v>20013</v>
      </c>
      <c r="V7" s="107">
        <v>20785</v>
      </c>
      <c r="W7" s="107">
        <v>21171</v>
      </c>
      <c r="X7" s="107">
        <v>21534</v>
      </c>
      <c r="Y7" s="107">
        <v>21425</v>
      </c>
      <c r="Z7" s="107">
        <v>21838</v>
      </c>
      <c r="AA7" s="107">
        <v>21521</v>
      </c>
      <c r="AB7" s="107">
        <v>21515</v>
      </c>
      <c r="AC7" s="107">
        <v>20798</v>
      </c>
      <c r="AD7" s="107">
        <v>20644</v>
      </c>
      <c r="AE7" s="107">
        <v>20280</v>
      </c>
      <c r="AF7" s="107">
        <v>19365</v>
      </c>
      <c r="AG7" s="107">
        <v>18923</v>
      </c>
      <c r="AH7" s="107">
        <v>18555</v>
      </c>
      <c r="AI7" s="107">
        <v>18284</v>
      </c>
      <c r="AJ7" s="107">
        <v>17902</v>
      </c>
      <c r="AK7" s="107">
        <v>17579</v>
      </c>
      <c r="AL7" s="107">
        <v>17512</v>
      </c>
      <c r="AM7" s="107">
        <v>16609</v>
      </c>
      <c r="AN7" s="107">
        <v>15736</v>
      </c>
      <c r="AO7" s="107">
        <v>15052</v>
      </c>
      <c r="AP7" s="107">
        <v>15447</v>
      </c>
      <c r="AQ7" s="107">
        <v>14385</v>
      </c>
      <c r="AR7" s="107">
        <v>14162</v>
      </c>
      <c r="AS7" s="107">
        <v>13653</v>
      </c>
      <c r="AT7" s="107">
        <v>12786</v>
      </c>
      <c r="AU7" s="107">
        <v>12352</v>
      </c>
      <c r="AV7" s="107">
        <v>11983</v>
      </c>
      <c r="AW7" s="107">
        <v>11654</v>
      </c>
      <c r="AX7" s="107">
        <v>11850</v>
      </c>
      <c r="AY7" s="107">
        <f t="shared" si="0"/>
        <v>259739</v>
      </c>
      <c r="AZ7" s="107">
        <f t="shared" si="1"/>
        <v>785052</v>
      </c>
      <c r="BA7" s="107">
        <f t="shared" si="2"/>
        <v>109531.9363</v>
      </c>
      <c r="BB7" s="108">
        <f t="shared" si="3"/>
        <v>13.952188683042653</v>
      </c>
      <c r="BC7" s="108">
        <f t="shared" si="4"/>
        <v>67022591.821970001</v>
      </c>
      <c r="BD7" s="108">
        <f t="shared" si="5"/>
        <v>1380102.39738</v>
      </c>
    </row>
    <row r="8" spans="2:56" x14ac:dyDescent="0.25">
      <c r="B8" s="101" t="s">
        <v>309</v>
      </c>
      <c r="C8" s="107">
        <v>22569</v>
      </c>
      <c r="D8" s="107">
        <v>21483</v>
      </c>
      <c r="E8" s="107">
        <v>21827</v>
      </c>
      <c r="F8" s="107">
        <v>22439</v>
      </c>
      <c r="G8" s="107">
        <v>22706</v>
      </c>
      <c r="H8" s="107">
        <v>23230</v>
      </c>
      <c r="I8" s="107">
        <v>24537</v>
      </c>
      <c r="J8" s="107">
        <v>25858</v>
      </c>
      <c r="K8" s="107">
        <v>25904</v>
      </c>
      <c r="L8" s="107">
        <v>26996</v>
      </c>
      <c r="M8" s="107">
        <v>27691</v>
      </c>
      <c r="N8" s="107">
        <v>28530</v>
      </c>
      <c r="O8" s="107">
        <v>28225</v>
      </c>
      <c r="P8" s="107">
        <v>28888</v>
      </c>
      <c r="Q8" s="107">
        <v>29345</v>
      </c>
      <c r="R8" s="107">
        <v>30294</v>
      </c>
      <c r="S8" s="107">
        <v>31775</v>
      </c>
      <c r="T8" s="107">
        <v>33326</v>
      </c>
      <c r="U8" s="107">
        <v>34798</v>
      </c>
      <c r="V8" s="107">
        <v>36027</v>
      </c>
      <c r="W8" s="107">
        <v>36859</v>
      </c>
      <c r="X8" s="107">
        <v>37378</v>
      </c>
      <c r="Y8" s="107">
        <v>37754</v>
      </c>
      <c r="Z8" s="107">
        <v>38846</v>
      </c>
      <c r="AA8" s="107">
        <v>39094</v>
      </c>
      <c r="AB8" s="107">
        <v>39852</v>
      </c>
      <c r="AC8" s="107">
        <v>40387</v>
      </c>
      <c r="AD8" s="107">
        <v>40376</v>
      </c>
      <c r="AE8" s="107">
        <v>40083</v>
      </c>
      <c r="AF8" s="107">
        <v>39434</v>
      </c>
      <c r="AG8" s="107">
        <v>38531</v>
      </c>
      <c r="AH8" s="107">
        <v>37512</v>
      </c>
      <c r="AI8" s="107">
        <v>37597</v>
      </c>
      <c r="AJ8" s="107">
        <v>37015</v>
      </c>
      <c r="AK8" s="107">
        <v>36848</v>
      </c>
      <c r="AL8" s="107">
        <v>36855</v>
      </c>
      <c r="AM8" s="107">
        <v>34768</v>
      </c>
      <c r="AN8" s="107">
        <v>33408</v>
      </c>
      <c r="AO8" s="107">
        <v>31636</v>
      </c>
      <c r="AP8" s="107">
        <v>30500</v>
      </c>
      <c r="AQ8" s="107">
        <v>28245</v>
      </c>
      <c r="AR8" s="107">
        <v>27051</v>
      </c>
      <c r="AS8" s="107">
        <v>26327</v>
      </c>
      <c r="AT8" s="107">
        <v>25440</v>
      </c>
      <c r="AU8" s="107">
        <v>24611</v>
      </c>
      <c r="AV8" s="107">
        <v>23451</v>
      </c>
      <c r="AW8" s="107">
        <v>22736</v>
      </c>
      <c r="AX8" s="107">
        <v>22352</v>
      </c>
      <c r="AY8" s="107">
        <f t="shared" si="0"/>
        <v>475623</v>
      </c>
      <c r="AZ8" s="107">
        <f t="shared" si="1"/>
        <v>1491394</v>
      </c>
      <c r="BA8" s="107">
        <f t="shared" si="2"/>
        <v>200570.21909999999</v>
      </c>
      <c r="BB8" s="108">
        <f t="shared" si="3"/>
        <v>13.448506504652695</v>
      </c>
      <c r="BC8" s="108">
        <f t="shared" si="4"/>
        <v>122728917.06728999</v>
      </c>
      <c r="BD8" s="108">
        <f t="shared" si="5"/>
        <v>2527184.7606599997</v>
      </c>
    </row>
    <row r="9" spans="2:56" x14ac:dyDescent="0.25">
      <c r="B9" s="101" t="s">
        <v>310</v>
      </c>
      <c r="C9" s="107">
        <v>4885</v>
      </c>
      <c r="D9" s="107">
        <v>4672</v>
      </c>
      <c r="E9" s="107">
        <v>4796</v>
      </c>
      <c r="F9" s="107">
        <v>4785</v>
      </c>
      <c r="G9" s="107">
        <v>4693</v>
      </c>
      <c r="H9" s="107">
        <v>4643</v>
      </c>
      <c r="I9" s="107">
        <v>4891</v>
      </c>
      <c r="J9" s="107">
        <v>5194</v>
      </c>
      <c r="K9" s="107">
        <v>5157</v>
      </c>
      <c r="L9" s="107">
        <v>5377</v>
      </c>
      <c r="M9" s="107">
        <v>5362</v>
      </c>
      <c r="N9" s="107">
        <v>5730</v>
      </c>
      <c r="O9" s="107">
        <v>5909</v>
      </c>
      <c r="P9" s="107">
        <v>6173</v>
      </c>
      <c r="Q9" s="107">
        <v>6602</v>
      </c>
      <c r="R9" s="107">
        <v>6911</v>
      </c>
      <c r="S9" s="107">
        <v>7291</v>
      </c>
      <c r="T9" s="107">
        <v>7730</v>
      </c>
      <c r="U9" s="107">
        <v>8394</v>
      </c>
      <c r="V9" s="107">
        <v>8991</v>
      </c>
      <c r="W9" s="107">
        <v>9283</v>
      </c>
      <c r="X9" s="107">
        <v>9862</v>
      </c>
      <c r="Y9" s="107">
        <v>10000</v>
      </c>
      <c r="Z9" s="107">
        <v>10202</v>
      </c>
      <c r="AA9" s="107">
        <v>10093</v>
      </c>
      <c r="AB9" s="107">
        <v>9662</v>
      </c>
      <c r="AC9" s="107">
        <v>9552</v>
      </c>
      <c r="AD9" s="107">
        <v>9627</v>
      </c>
      <c r="AE9" s="107">
        <v>9197</v>
      </c>
      <c r="AF9" s="107">
        <v>9590</v>
      </c>
      <c r="AG9" s="107">
        <v>9121</v>
      </c>
      <c r="AH9" s="107">
        <v>9184</v>
      </c>
      <c r="AI9" s="107">
        <v>9281</v>
      </c>
      <c r="AJ9" s="107">
        <v>9233</v>
      </c>
      <c r="AK9" s="107">
        <v>9162</v>
      </c>
      <c r="AL9" s="107">
        <v>8883</v>
      </c>
      <c r="AM9" s="107">
        <v>8980</v>
      </c>
      <c r="AN9" s="107">
        <v>8738</v>
      </c>
      <c r="AO9" s="107">
        <v>8773</v>
      </c>
      <c r="AP9" s="107">
        <v>8837</v>
      </c>
      <c r="AQ9" s="107">
        <v>8928</v>
      </c>
      <c r="AR9" s="107">
        <v>8817</v>
      </c>
      <c r="AS9" s="107">
        <v>8799</v>
      </c>
      <c r="AT9" s="107">
        <v>8046</v>
      </c>
      <c r="AU9" s="107">
        <v>7763</v>
      </c>
      <c r="AV9" s="107">
        <v>7448</v>
      </c>
      <c r="AW9" s="107">
        <v>7422</v>
      </c>
      <c r="AX9" s="107">
        <v>7278</v>
      </c>
      <c r="AY9" s="107">
        <f t="shared" si="0"/>
        <v>100801</v>
      </c>
      <c r="AZ9" s="107">
        <f t="shared" si="1"/>
        <v>369947</v>
      </c>
      <c r="BA9" s="107">
        <f t="shared" si="2"/>
        <v>42507.7817</v>
      </c>
      <c r="BB9" s="108">
        <f t="shared" si="3"/>
        <v>11.490235547254066</v>
      </c>
      <c r="BC9" s="108">
        <f t="shared" si="4"/>
        <v>26010511.622229997</v>
      </c>
      <c r="BD9" s="108">
        <f t="shared" si="5"/>
        <v>535598.04941999994</v>
      </c>
    </row>
    <row r="10" spans="2:56" x14ac:dyDescent="0.25">
      <c r="B10" s="101" t="s">
        <v>311</v>
      </c>
      <c r="C10" s="107">
        <v>20211</v>
      </c>
      <c r="D10" s="107">
        <v>19869</v>
      </c>
      <c r="E10" s="107">
        <v>20692</v>
      </c>
      <c r="F10" s="107">
        <v>20420</v>
      </c>
      <c r="G10" s="107">
        <v>20578</v>
      </c>
      <c r="H10" s="107">
        <v>20669</v>
      </c>
      <c r="I10" s="107">
        <v>21596</v>
      </c>
      <c r="J10" s="107">
        <v>22081</v>
      </c>
      <c r="K10" s="107">
        <v>22189</v>
      </c>
      <c r="L10" s="107">
        <v>22471</v>
      </c>
      <c r="M10" s="107">
        <v>22965</v>
      </c>
      <c r="N10" s="107">
        <v>23228</v>
      </c>
      <c r="O10" s="107">
        <v>24097</v>
      </c>
      <c r="P10" s="107">
        <v>24890</v>
      </c>
      <c r="Q10" s="107">
        <v>26051</v>
      </c>
      <c r="R10" s="107">
        <v>27170</v>
      </c>
      <c r="S10" s="107">
        <v>27799</v>
      </c>
      <c r="T10" s="107">
        <v>29235</v>
      </c>
      <c r="U10" s="107">
        <v>30800</v>
      </c>
      <c r="V10" s="107">
        <v>32509</v>
      </c>
      <c r="W10" s="107">
        <v>33810</v>
      </c>
      <c r="X10" s="107">
        <v>35602</v>
      </c>
      <c r="Y10" s="107">
        <v>35843</v>
      </c>
      <c r="Z10" s="107">
        <v>37252</v>
      </c>
      <c r="AA10" s="107">
        <v>36575</v>
      </c>
      <c r="AB10" s="107">
        <v>37006</v>
      </c>
      <c r="AC10" s="107">
        <v>36443</v>
      </c>
      <c r="AD10" s="107">
        <v>36702</v>
      </c>
      <c r="AE10" s="107">
        <v>37278</v>
      </c>
      <c r="AF10" s="107">
        <v>37070</v>
      </c>
      <c r="AG10" s="107">
        <v>38068</v>
      </c>
      <c r="AH10" s="107">
        <v>37862</v>
      </c>
      <c r="AI10" s="107">
        <v>38498</v>
      </c>
      <c r="AJ10" s="107">
        <v>38087</v>
      </c>
      <c r="AK10" s="107">
        <v>38799</v>
      </c>
      <c r="AL10" s="107">
        <v>39641</v>
      </c>
      <c r="AM10" s="107">
        <v>38663</v>
      </c>
      <c r="AN10" s="107">
        <v>38132</v>
      </c>
      <c r="AO10" s="107">
        <v>37766</v>
      </c>
      <c r="AP10" s="107">
        <v>38226</v>
      </c>
      <c r="AQ10" s="107">
        <v>37403</v>
      </c>
      <c r="AR10" s="107">
        <v>36197</v>
      </c>
      <c r="AS10" s="107">
        <v>35837</v>
      </c>
      <c r="AT10" s="107">
        <v>34046</v>
      </c>
      <c r="AU10" s="107">
        <v>32237</v>
      </c>
      <c r="AV10" s="107">
        <v>30577</v>
      </c>
      <c r="AW10" s="107">
        <v>30242</v>
      </c>
      <c r="AX10" s="107">
        <v>29743</v>
      </c>
      <c r="AY10" s="107">
        <f t="shared" si="0"/>
        <v>416211</v>
      </c>
      <c r="AZ10" s="107">
        <f t="shared" si="1"/>
        <v>1493125</v>
      </c>
      <c r="BA10" s="107">
        <f t="shared" si="2"/>
        <v>175516.17870000002</v>
      </c>
      <c r="BB10" s="108">
        <f t="shared" si="3"/>
        <v>11.754955459187945</v>
      </c>
      <c r="BC10" s="108">
        <f t="shared" si="4"/>
        <v>107398349.74653001</v>
      </c>
      <c r="BD10" s="108">
        <f t="shared" si="5"/>
        <v>2211503.8516200003</v>
      </c>
    </row>
    <row r="11" spans="2:56" x14ac:dyDescent="0.25">
      <c r="B11" s="101" t="s">
        <v>312</v>
      </c>
      <c r="C11" s="107">
        <v>20919</v>
      </c>
      <c r="D11" s="107">
        <v>20641</v>
      </c>
      <c r="E11" s="107">
        <v>20770</v>
      </c>
      <c r="F11" s="107">
        <v>20821</v>
      </c>
      <c r="G11" s="107">
        <v>21006</v>
      </c>
      <c r="H11" s="107">
        <v>21332</v>
      </c>
      <c r="I11" s="107">
        <v>21702</v>
      </c>
      <c r="J11" s="107">
        <v>22550</v>
      </c>
      <c r="K11" s="107">
        <v>22429</v>
      </c>
      <c r="L11" s="107">
        <v>22455</v>
      </c>
      <c r="M11" s="107">
        <v>22998</v>
      </c>
      <c r="N11" s="107">
        <v>23265</v>
      </c>
      <c r="O11" s="107">
        <v>23934</v>
      </c>
      <c r="P11" s="107">
        <v>24312</v>
      </c>
      <c r="Q11" s="107">
        <v>24726</v>
      </c>
      <c r="R11" s="107">
        <v>26129</v>
      </c>
      <c r="S11" s="107">
        <v>27132</v>
      </c>
      <c r="T11" s="107">
        <v>28487</v>
      </c>
      <c r="U11" s="107">
        <v>29986</v>
      </c>
      <c r="V11" s="107">
        <v>31451</v>
      </c>
      <c r="W11" s="107">
        <v>32095</v>
      </c>
      <c r="X11" s="107">
        <v>33441</v>
      </c>
      <c r="Y11" s="107">
        <v>33194</v>
      </c>
      <c r="Z11" s="107">
        <v>34362</v>
      </c>
      <c r="AA11" s="107">
        <v>33443</v>
      </c>
      <c r="AB11" s="107">
        <v>33064</v>
      </c>
      <c r="AC11" s="107">
        <v>32609</v>
      </c>
      <c r="AD11" s="107">
        <v>32159</v>
      </c>
      <c r="AE11" s="107">
        <v>31948</v>
      </c>
      <c r="AF11" s="107">
        <v>32126</v>
      </c>
      <c r="AG11" s="107">
        <v>32232</v>
      </c>
      <c r="AH11" s="107">
        <v>32410</v>
      </c>
      <c r="AI11" s="107">
        <v>31956</v>
      </c>
      <c r="AJ11" s="107">
        <v>31211</v>
      </c>
      <c r="AK11" s="107">
        <v>31260</v>
      </c>
      <c r="AL11" s="107">
        <v>32020</v>
      </c>
      <c r="AM11" s="107">
        <v>30372</v>
      </c>
      <c r="AN11" s="107">
        <v>29085</v>
      </c>
      <c r="AO11" s="107">
        <v>28891</v>
      </c>
      <c r="AP11" s="107">
        <v>29031</v>
      </c>
      <c r="AQ11" s="107">
        <v>27737</v>
      </c>
      <c r="AR11" s="107">
        <v>26446</v>
      </c>
      <c r="AS11" s="107">
        <v>25231</v>
      </c>
      <c r="AT11" s="107">
        <v>22665</v>
      </c>
      <c r="AU11" s="107">
        <v>21314</v>
      </c>
      <c r="AV11" s="107">
        <v>20180</v>
      </c>
      <c r="AW11" s="107">
        <v>20078</v>
      </c>
      <c r="AX11" s="107">
        <v>20165</v>
      </c>
      <c r="AY11" s="107">
        <f t="shared" si="0"/>
        <v>415608</v>
      </c>
      <c r="AZ11" s="107">
        <f t="shared" si="1"/>
        <v>1297770</v>
      </c>
      <c r="BA11" s="107">
        <f t="shared" si="2"/>
        <v>175261.89359999998</v>
      </c>
      <c r="BB11" s="108">
        <f t="shared" si="3"/>
        <v>13.504850135231974</v>
      </c>
      <c r="BC11" s="108">
        <f t="shared" si="4"/>
        <v>107242752.69383998</v>
      </c>
      <c r="BD11" s="108">
        <f t="shared" si="5"/>
        <v>2208299.8593599997</v>
      </c>
    </row>
    <row r="12" spans="2:56" x14ac:dyDescent="0.25">
      <c r="B12" s="101" t="s">
        <v>313</v>
      </c>
      <c r="C12" s="107">
        <v>73048</v>
      </c>
      <c r="D12" s="107">
        <v>71135</v>
      </c>
      <c r="E12" s="107">
        <v>72415</v>
      </c>
      <c r="F12" s="107">
        <v>71384</v>
      </c>
      <c r="G12" s="107">
        <v>71287</v>
      </c>
      <c r="H12" s="107">
        <v>73093</v>
      </c>
      <c r="I12" s="107">
        <v>74916</v>
      </c>
      <c r="J12" s="107">
        <v>78462</v>
      </c>
      <c r="K12" s="107">
        <v>78583</v>
      </c>
      <c r="L12" s="107">
        <v>80225</v>
      </c>
      <c r="M12" s="107">
        <v>81467</v>
      </c>
      <c r="N12" s="107">
        <v>83255</v>
      </c>
      <c r="O12" s="107">
        <v>84064</v>
      </c>
      <c r="P12" s="107">
        <v>86892</v>
      </c>
      <c r="Q12" s="107">
        <v>90586</v>
      </c>
      <c r="R12" s="107">
        <v>93591</v>
      </c>
      <c r="S12" s="107">
        <v>97329</v>
      </c>
      <c r="T12" s="107">
        <v>103758</v>
      </c>
      <c r="U12" s="107">
        <v>108893</v>
      </c>
      <c r="V12" s="107">
        <v>115511</v>
      </c>
      <c r="W12" s="107">
        <v>119815</v>
      </c>
      <c r="X12" s="107">
        <v>127232</v>
      </c>
      <c r="Y12" s="107">
        <v>131130</v>
      </c>
      <c r="Z12" s="107">
        <v>132064</v>
      </c>
      <c r="AA12" s="107">
        <v>133073</v>
      </c>
      <c r="AB12" s="107">
        <v>131712</v>
      </c>
      <c r="AC12" s="107">
        <v>127709</v>
      </c>
      <c r="AD12" s="107">
        <v>125938</v>
      </c>
      <c r="AE12" s="107">
        <v>122527</v>
      </c>
      <c r="AF12" s="107">
        <v>120522</v>
      </c>
      <c r="AG12" s="107">
        <v>116482</v>
      </c>
      <c r="AH12" s="107">
        <v>114802</v>
      </c>
      <c r="AI12" s="107">
        <v>115199</v>
      </c>
      <c r="AJ12" s="107">
        <v>112423</v>
      </c>
      <c r="AK12" s="107">
        <v>110341</v>
      </c>
      <c r="AL12" s="107">
        <v>110852</v>
      </c>
      <c r="AM12" s="107">
        <v>104003</v>
      </c>
      <c r="AN12" s="107">
        <v>101199</v>
      </c>
      <c r="AO12" s="107">
        <v>98378</v>
      </c>
      <c r="AP12" s="107">
        <v>98271</v>
      </c>
      <c r="AQ12" s="107">
        <v>96259</v>
      </c>
      <c r="AR12" s="107">
        <v>94950</v>
      </c>
      <c r="AS12" s="107">
        <v>92246</v>
      </c>
      <c r="AT12" s="107">
        <v>86434</v>
      </c>
      <c r="AU12" s="107">
        <v>84452</v>
      </c>
      <c r="AV12" s="107">
        <v>81584</v>
      </c>
      <c r="AW12" s="107">
        <v>80953</v>
      </c>
      <c r="AX12" s="107">
        <v>80631</v>
      </c>
      <c r="AY12" s="107">
        <f t="shared" si="0"/>
        <v>1465490</v>
      </c>
      <c r="AZ12" s="107">
        <f t="shared" si="1"/>
        <v>4741075</v>
      </c>
      <c r="BA12" s="107">
        <f t="shared" si="2"/>
        <v>617997.13300000003</v>
      </c>
      <c r="BB12" s="108">
        <f t="shared" si="3"/>
        <v>13.034957957847114</v>
      </c>
      <c r="BC12" s="108">
        <f t="shared" si="4"/>
        <v>378152445.68269998</v>
      </c>
      <c r="BD12" s="108">
        <f t="shared" si="5"/>
        <v>7786763.8758000005</v>
      </c>
    </row>
    <row r="13" spans="2:56" x14ac:dyDescent="0.25">
      <c r="B13" s="101" t="s">
        <v>314</v>
      </c>
      <c r="C13" s="107">
        <v>48015</v>
      </c>
      <c r="D13" s="107">
        <v>46881</v>
      </c>
      <c r="E13" s="107">
        <v>47358</v>
      </c>
      <c r="F13" s="107">
        <v>47033</v>
      </c>
      <c r="G13" s="107">
        <v>46848</v>
      </c>
      <c r="H13" s="107">
        <v>47268</v>
      </c>
      <c r="I13" s="107">
        <v>49141</v>
      </c>
      <c r="J13" s="107">
        <v>50674</v>
      </c>
      <c r="K13" s="107">
        <v>50798</v>
      </c>
      <c r="L13" s="107">
        <v>51362</v>
      </c>
      <c r="M13" s="107">
        <v>51997</v>
      </c>
      <c r="N13" s="107">
        <v>53399</v>
      </c>
      <c r="O13" s="107">
        <v>54035</v>
      </c>
      <c r="P13" s="107">
        <v>55926</v>
      </c>
      <c r="Q13" s="107">
        <v>57988</v>
      </c>
      <c r="R13" s="107">
        <v>61123</v>
      </c>
      <c r="S13" s="107">
        <v>62673</v>
      </c>
      <c r="T13" s="107">
        <v>68029</v>
      </c>
      <c r="U13" s="107">
        <v>71758</v>
      </c>
      <c r="V13" s="107">
        <v>76499</v>
      </c>
      <c r="W13" s="107">
        <v>80018</v>
      </c>
      <c r="X13" s="107">
        <v>84309</v>
      </c>
      <c r="Y13" s="107">
        <v>85793</v>
      </c>
      <c r="Z13" s="107">
        <v>86594</v>
      </c>
      <c r="AA13" s="107">
        <v>85359</v>
      </c>
      <c r="AB13" s="107">
        <v>85534</v>
      </c>
      <c r="AC13" s="107">
        <v>82574</v>
      </c>
      <c r="AD13" s="107">
        <v>82044</v>
      </c>
      <c r="AE13" s="107">
        <v>81322</v>
      </c>
      <c r="AF13" s="107">
        <v>80201</v>
      </c>
      <c r="AG13" s="107">
        <v>79651</v>
      </c>
      <c r="AH13" s="107">
        <v>78473</v>
      </c>
      <c r="AI13" s="107">
        <v>79309</v>
      </c>
      <c r="AJ13" s="107">
        <v>76699</v>
      </c>
      <c r="AK13" s="107">
        <v>75531</v>
      </c>
      <c r="AL13" s="107">
        <v>76641</v>
      </c>
      <c r="AM13" s="107">
        <v>72687</v>
      </c>
      <c r="AN13" s="107">
        <v>70033</v>
      </c>
      <c r="AO13" s="107">
        <v>68299</v>
      </c>
      <c r="AP13" s="107">
        <v>68852</v>
      </c>
      <c r="AQ13" s="107">
        <v>67391</v>
      </c>
      <c r="AR13" s="107">
        <v>64966</v>
      </c>
      <c r="AS13" s="107">
        <v>63054</v>
      </c>
      <c r="AT13" s="107">
        <v>58313</v>
      </c>
      <c r="AU13" s="107">
        <v>57904</v>
      </c>
      <c r="AV13" s="107">
        <v>54496</v>
      </c>
      <c r="AW13" s="107">
        <v>54163</v>
      </c>
      <c r="AX13" s="107">
        <v>55519</v>
      </c>
      <c r="AY13" s="107">
        <f t="shared" si="0"/>
        <v>950548</v>
      </c>
      <c r="AZ13" s="107">
        <f t="shared" si="1"/>
        <v>3154534</v>
      </c>
      <c r="BA13" s="107">
        <f t="shared" si="2"/>
        <v>400846.09160000004</v>
      </c>
      <c r="BB13" s="108">
        <f t="shared" si="3"/>
        <v>12.706982761954698</v>
      </c>
      <c r="BC13" s="108">
        <f t="shared" si="4"/>
        <v>245277723.45004001</v>
      </c>
      <c r="BD13" s="108">
        <f t="shared" si="5"/>
        <v>5050660.75416</v>
      </c>
    </row>
    <row r="14" spans="2:56" x14ac:dyDescent="0.25">
      <c r="B14" s="101" t="s">
        <v>315</v>
      </c>
      <c r="C14" s="107">
        <v>10877</v>
      </c>
      <c r="D14" s="107">
        <v>10754</v>
      </c>
      <c r="E14" s="107">
        <v>10897</v>
      </c>
      <c r="F14" s="107">
        <v>11082</v>
      </c>
      <c r="G14" s="107">
        <v>11300</v>
      </c>
      <c r="H14" s="107">
        <v>11606</v>
      </c>
      <c r="I14" s="107">
        <v>12035</v>
      </c>
      <c r="J14" s="107">
        <v>12441</v>
      </c>
      <c r="K14" s="107">
        <v>12341</v>
      </c>
      <c r="L14" s="107">
        <v>12453</v>
      </c>
      <c r="M14" s="107">
        <v>12638</v>
      </c>
      <c r="N14" s="107">
        <v>12776</v>
      </c>
      <c r="O14" s="107">
        <v>12890</v>
      </c>
      <c r="P14" s="107">
        <v>12804</v>
      </c>
      <c r="Q14" s="107">
        <v>12765</v>
      </c>
      <c r="R14" s="107">
        <v>13100</v>
      </c>
      <c r="S14" s="107">
        <v>13591</v>
      </c>
      <c r="T14" s="107">
        <v>14321</v>
      </c>
      <c r="U14" s="107">
        <v>14429</v>
      </c>
      <c r="V14" s="107">
        <v>14937</v>
      </c>
      <c r="W14" s="107">
        <v>15158</v>
      </c>
      <c r="X14" s="107">
        <v>15483</v>
      </c>
      <c r="Y14" s="107">
        <v>15370</v>
      </c>
      <c r="Z14" s="107">
        <v>16060</v>
      </c>
      <c r="AA14" s="107">
        <v>15860</v>
      </c>
      <c r="AB14" s="107">
        <v>15927</v>
      </c>
      <c r="AC14" s="107">
        <v>16138</v>
      </c>
      <c r="AD14" s="107">
        <v>16334</v>
      </c>
      <c r="AE14" s="107">
        <v>16309</v>
      </c>
      <c r="AF14" s="107">
        <v>16254</v>
      </c>
      <c r="AG14" s="107">
        <v>16552</v>
      </c>
      <c r="AH14" s="107">
        <v>16930</v>
      </c>
      <c r="AI14" s="107">
        <v>17084</v>
      </c>
      <c r="AJ14" s="107">
        <v>16987</v>
      </c>
      <c r="AK14" s="107">
        <v>17238</v>
      </c>
      <c r="AL14" s="107">
        <v>17941</v>
      </c>
      <c r="AM14" s="107">
        <v>17211</v>
      </c>
      <c r="AN14" s="107">
        <v>16774</v>
      </c>
      <c r="AO14" s="107">
        <v>16298</v>
      </c>
      <c r="AP14" s="107">
        <v>16486</v>
      </c>
      <c r="AQ14" s="107">
        <v>15621</v>
      </c>
      <c r="AR14" s="107">
        <v>15249</v>
      </c>
      <c r="AS14" s="107">
        <v>14166</v>
      </c>
      <c r="AT14" s="107">
        <v>13041</v>
      </c>
      <c r="AU14" s="107">
        <v>12316</v>
      </c>
      <c r="AV14" s="107">
        <v>11604</v>
      </c>
      <c r="AW14" s="107">
        <v>11821</v>
      </c>
      <c r="AX14" s="107">
        <v>11635</v>
      </c>
      <c r="AY14" s="107">
        <f t="shared" si="0"/>
        <v>220671</v>
      </c>
      <c r="AZ14" s="107">
        <f t="shared" si="1"/>
        <v>683884</v>
      </c>
      <c r="BA14" s="107">
        <f t="shared" si="2"/>
        <v>93056.960699999996</v>
      </c>
      <c r="BB14" s="108">
        <f t="shared" si="3"/>
        <v>13.60712645711846</v>
      </c>
      <c r="BC14" s="108">
        <f t="shared" si="4"/>
        <v>56941554.252329998</v>
      </c>
      <c r="BD14" s="108">
        <f t="shared" si="5"/>
        <v>1172517.7048199999</v>
      </c>
    </row>
    <row r="15" spans="2:56" x14ac:dyDescent="0.25">
      <c r="B15" s="101" t="s">
        <v>316</v>
      </c>
      <c r="C15" s="107">
        <v>21252</v>
      </c>
      <c r="D15" s="107">
        <v>21046</v>
      </c>
      <c r="E15" s="107">
        <v>21119</v>
      </c>
      <c r="F15" s="107">
        <v>21087</v>
      </c>
      <c r="G15" s="107">
        <v>21603</v>
      </c>
      <c r="H15" s="107">
        <v>22186</v>
      </c>
      <c r="I15" s="107">
        <v>24030</v>
      </c>
      <c r="J15" s="107">
        <v>24242</v>
      </c>
      <c r="K15" s="107">
        <v>24436</v>
      </c>
      <c r="L15" s="107">
        <v>24933</v>
      </c>
      <c r="M15" s="107">
        <v>25793</v>
      </c>
      <c r="N15" s="107">
        <v>26480</v>
      </c>
      <c r="O15" s="107">
        <v>27490</v>
      </c>
      <c r="P15" s="107">
        <v>28216</v>
      </c>
      <c r="Q15" s="107">
        <v>29904</v>
      </c>
      <c r="R15" s="107">
        <v>31727</v>
      </c>
      <c r="S15" s="107">
        <v>33673</v>
      </c>
      <c r="T15" s="107">
        <v>35629</v>
      </c>
      <c r="U15" s="107">
        <v>38191</v>
      </c>
      <c r="V15" s="107">
        <v>40420</v>
      </c>
      <c r="W15" s="107">
        <v>42088</v>
      </c>
      <c r="X15" s="107">
        <v>44532</v>
      </c>
      <c r="Y15" s="107">
        <v>45194</v>
      </c>
      <c r="Z15" s="107">
        <v>46068</v>
      </c>
      <c r="AA15" s="107">
        <v>45637</v>
      </c>
      <c r="AB15" s="107">
        <v>44766</v>
      </c>
      <c r="AC15" s="107">
        <v>43319</v>
      </c>
      <c r="AD15" s="107">
        <v>43706</v>
      </c>
      <c r="AE15" s="107">
        <v>42829</v>
      </c>
      <c r="AF15" s="107">
        <v>42275</v>
      </c>
      <c r="AG15" s="107">
        <v>42619</v>
      </c>
      <c r="AH15" s="107">
        <v>42547</v>
      </c>
      <c r="AI15" s="107">
        <v>42125</v>
      </c>
      <c r="AJ15" s="107">
        <v>41229</v>
      </c>
      <c r="AK15" s="107">
        <v>40491</v>
      </c>
      <c r="AL15" s="107">
        <v>40334</v>
      </c>
      <c r="AM15" s="107">
        <v>39136</v>
      </c>
      <c r="AN15" s="107">
        <v>38966</v>
      </c>
      <c r="AO15" s="107">
        <v>39111</v>
      </c>
      <c r="AP15" s="107">
        <v>39760</v>
      </c>
      <c r="AQ15" s="107">
        <v>38505</v>
      </c>
      <c r="AR15" s="107">
        <v>37912</v>
      </c>
      <c r="AS15" s="107">
        <v>37109</v>
      </c>
      <c r="AT15" s="107">
        <v>36177</v>
      </c>
      <c r="AU15" s="107">
        <v>34515</v>
      </c>
      <c r="AV15" s="107">
        <v>34061</v>
      </c>
      <c r="AW15" s="107">
        <v>33937</v>
      </c>
      <c r="AX15" s="107">
        <v>33959</v>
      </c>
      <c r="AY15" s="107">
        <f t="shared" si="0"/>
        <v>464846</v>
      </c>
      <c r="AZ15" s="107">
        <f t="shared" si="1"/>
        <v>1676364</v>
      </c>
      <c r="BA15" s="107">
        <f t="shared" si="2"/>
        <v>196025.5582</v>
      </c>
      <c r="BB15" s="108">
        <f t="shared" si="3"/>
        <v>11.693496054556171</v>
      </c>
      <c r="BC15" s="108">
        <f t="shared" si="4"/>
        <v>119948039.06257999</v>
      </c>
      <c r="BD15" s="108">
        <f t="shared" si="5"/>
        <v>2469922.0333199999</v>
      </c>
    </row>
    <row r="16" spans="2:56" x14ac:dyDescent="0.25">
      <c r="B16" s="101" t="s">
        <v>317</v>
      </c>
      <c r="C16" s="107">
        <v>61828</v>
      </c>
      <c r="D16" s="107">
        <v>60605</v>
      </c>
      <c r="E16" s="107">
        <v>61774</v>
      </c>
      <c r="F16" s="107">
        <v>62023</v>
      </c>
      <c r="G16" s="107">
        <v>61689</v>
      </c>
      <c r="H16" s="107">
        <v>63723</v>
      </c>
      <c r="I16" s="107">
        <v>66887</v>
      </c>
      <c r="J16" s="107">
        <v>70122</v>
      </c>
      <c r="K16" s="107">
        <v>70085</v>
      </c>
      <c r="L16" s="107">
        <v>71940</v>
      </c>
      <c r="M16" s="107">
        <v>74895</v>
      </c>
      <c r="N16" s="107">
        <v>75877</v>
      </c>
      <c r="O16" s="107">
        <v>79001</v>
      </c>
      <c r="P16" s="107">
        <v>81454</v>
      </c>
      <c r="Q16" s="107">
        <v>84992</v>
      </c>
      <c r="R16" s="107">
        <v>89121</v>
      </c>
      <c r="S16" s="107">
        <v>91260</v>
      </c>
      <c r="T16" s="107">
        <v>96906</v>
      </c>
      <c r="U16" s="107">
        <v>101339</v>
      </c>
      <c r="V16" s="107">
        <v>104810</v>
      </c>
      <c r="W16" s="107">
        <v>109020</v>
      </c>
      <c r="X16" s="107">
        <v>114684</v>
      </c>
      <c r="Y16" s="107">
        <v>116493</v>
      </c>
      <c r="Z16" s="107">
        <v>120676</v>
      </c>
      <c r="AA16" s="107">
        <v>119732</v>
      </c>
      <c r="AB16" s="107">
        <v>119168</v>
      </c>
      <c r="AC16" s="107">
        <v>114989</v>
      </c>
      <c r="AD16" s="107">
        <v>113080</v>
      </c>
      <c r="AE16" s="107">
        <v>111283</v>
      </c>
      <c r="AF16" s="107">
        <v>107385</v>
      </c>
      <c r="AG16" s="107">
        <v>105977</v>
      </c>
      <c r="AH16" s="107">
        <v>104886</v>
      </c>
      <c r="AI16" s="107">
        <v>103802</v>
      </c>
      <c r="AJ16" s="107">
        <v>100186</v>
      </c>
      <c r="AK16" s="107">
        <v>98967</v>
      </c>
      <c r="AL16" s="107">
        <v>98602</v>
      </c>
      <c r="AM16" s="107">
        <v>94317</v>
      </c>
      <c r="AN16" s="107">
        <v>90645</v>
      </c>
      <c r="AO16" s="107">
        <v>86685</v>
      </c>
      <c r="AP16" s="107">
        <v>86129</v>
      </c>
      <c r="AQ16" s="107">
        <v>83031</v>
      </c>
      <c r="AR16" s="107">
        <v>80863</v>
      </c>
      <c r="AS16" s="107">
        <v>79113</v>
      </c>
      <c r="AT16" s="107">
        <v>73675</v>
      </c>
      <c r="AU16" s="107">
        <v>71199</v>
      </c>
      <c r="AV16" s="107">
        <v>67050</v>
      </c>
      <c r="AW16" s="107">
        <v>67008</v>
      </c>
      <c r="AX16" s="107">
        <v>65741</v>
      </c>
      <c r="AY16" s="107">
        <f t="shared" si="0"/>
        <v>1324182</v>
      </c>
      <c r="AZ16" s="107">
        <f t="shared" si="1"/>
        <v>4234717</v>
      </c>
      <c r="BA16" s="107">
        <f t="shared" si="2"/>
        <v>558407.54940000002</v>
      </c>
      <c r="BB16" s="108">
        <f t="shared" si="3"/>
        <v>13.186419526971934</v>
      </c>
      <c r="BC16" s="108">
        <f t="shared" si="4"/>
        <v>341689579.47785997</v>
      </c>
      <c r="BD16" s="108">
        <f t="shared" si="5"/>
        <v>7035935.1224400001</v>
      </c>
    </row>
    <row r="17" spans="1:56" x14ac:dyDescent="0.25">
      <c r="B17" s="101" t="s">
        <v>318</v>
      </c>
      <c r="C17" s="107">
        <v>15937</v>
      </c>
      <c r="D17" s="107">
        <v>16020</v>
      </c>
      <c r="E17" s="107">
        <v>16142</v>
      </c>
      <c r="F17" s="107">
        <v>15972</v>
      </c>
      <c r="G17" s="107">
        <v>16016</v>
      </c>
      <c r="H17" s="107">
        <v>15732</v>
      </c>
      <c r="I17" s="107">
        <v>16608</v>
      </c>
      <c r="J17" s="107">
        <v>17045</v>
      </c>
      <c r="K17" s="107">
        <v>17052</v>
      </c>
      <c r="L17" s="107">
        <v>17327</v>
      </c>
      <c r="M17" s="107">
        <v>17435</v>
      </c>
      <c r="N17" s="107">
        <v>17519</v>
      </c>
      <c r="O17" s="107">
        <v>17831</v>
      </c>
      <c r="P17" s="107">
        <v>17924</v>
      </c>
      <c r="Q17" s="107">
        <v>18809</v>
      </c>
      <c r="R17" s="107">
        <v>19478</v>
      </c>
      <c r="S17" s="107">
        <v>20605</v>
      </c>
      <c r="T17" s="107">
        <v>22184</v>
      </c>
      <c r="U17" s="107">
        <v>23428</v>
      </c>
      <c r="V17" s="107">
        <v>24798</v>
      </c>
      <c r="W17" s="107">
        <v>24964</v>
      </c>
      <c r="X17" s="107">
        <v>26206</v>
      </c>
      <c r="Y17" s="107">
        <v>25976</v>
      </c>
      <c r="Z17" s="107">
        <v>26070</v>
      </c>
      <c r="AA17" s="107">
        <v>25749</v>
      </c>
      <c r="AB17" s="107">
        <v>25720</v>
      </c>
      <c r="AC17" s="107">
        <v>24720</v>
      </c>
      <c r="AD17" s="107">
        <v>24517</v>
      </c>
      <c r="AE17" s="107">
        <v>23750</v>
      </c>
      <c r="AF17" s="107">
        <v>23729</v>
      </c>
      <c r="AG17" s="107">
        <v>23422</v>
      </c>
      <c r="AH17" s="107">
        <v>23182</v>
      </c>
      <c r="AI17" s="107">
        <v>23443</v>
      </c>
      <c r="AJ17" s="107">
        <v>22848</v>
      </c>
      <c r="AK17" s="107">
        <v>21912</v>
      </c>
      <c r="AL17" s="107">
        <v>21899</v>
      </c>
      <c r="AM17" s="107">
        <v>20522</v>
      </c>
      <c r="AN17" s="107">
        <v>19091</v>
      </c>
      <c r="AO17" s="107">
        <v>18851</v>
      </c>
      <c r="AP17" s="107">
        <v>18600</v>
      </c>
      <c r="AQ17" s="107">
        <v>18299</v>
      </c>
      <c r="AR17" s="107">
        <v>17614</v>
      </c>
      <c r="AS17" s="107">
        <v>16906</v>
      </c>
      <c r="AT17" s="107">
        <v>14770</v>
      </c>
      <c r="AU17" s="107">
        <v>14501</v>
      </c>
      <c r="AV17" s="107">
        <v>13632</v>
      </c>
      <c r="AW17" s="107">
        <v>13738</v>
      </c>
      <c r="AX17" s="107">
        <v>13466</v>
      </c>
      <c r="AY17" s="107">
        <f t="shared" si="0"/>
        <v>315636</v>
      </c>
      <c r="AZ17" s="107">
        <f t="shared" si="1"/>
        <v>951959</v>
      </c>
      <c r="BA17" s="107">
        <f t="shared" si="2"/>
        <v>133103.70120000001</v>
      </c>
      <c r="BB17" s="108">
        <f t="shared" si="3"/>
        <v>13.982083388045075</v>
      </c>
      <c r="BC17" s="108">
        <f t="shared" si="4"/>
        <v>81446154.764280006</v>
      </c>
      <c r="BD17" s="108">
        <f t="shared" si="5"/>
        <v>1677106.63512</v>
      </c>
    </row>
    <row r="18" spans="1:56" x14ac:dyDescent="0.25">
      <c r="B18" s="101" t="s">
        <v>319</v>
      </c>
      <c r="C18" s="107">
        <v>6504</v>
      </c>
      <c r="D18" s="107">
        <v>6516</v>
      </c>
      <c r="E18" s="107">
        <v>6589</v>
      </c>
      <c r="F18" s="107">
        <v>6439</v>
      </c>
      <c r="G18" s="107">
        <v>6213</v>
      </c>
      <c r="H18" s="107">
        <v>6336</v>
      </c>
      <c r="I18" s="107">
        <v>6242</v>
      </c>
      <c r="J18" s="107">
        <v>6266</v>
      </c>
      <c r="K18" s="107">
        <v>6390</v>
      </c>
      <c r="L18" s="107">
        <v>6237</v>
      </c>
      <c r="M18" s="107">
        <v>6455</v>
      </c>
      <c r="N18" s="107">
        <v>6828</v>
      </c>
      <c r="O18" s="107">
        <v>6544</v>
      </c>
      <c r="P18" s="107">
        <v>6992</v>
      </c>
      <c r="Q18" s="107">
        <v>7222</v>
      </c>
      <c r="R18" s="107">
        <v>7549</v>
      </c>
      <c r="S18" s="107">
        <v>7847</v>
      </c>
      <c r="T18" s="107">
        <v>8511</v>
      </c>
      <c r="U18" s="107">
        <v>9232</v>
      </c>
      <c r="V18" s="107">
        <v>9474</v>
      </c>
      <c r="W18" s="107">
        <v>9817</v>
      </c>
      <c r="X18" s="107">
        <v>10282</v>
      </c>
      <c r="Y18" s="107">
        <v>10745</v>
      </c>
      <c r="Z18" s="107">
        <v>10880</v>
      </c>
      <c r="AA18" s="107">
        <v>11097</v>
      </c>
      <c r="AB18" s="107">
        <v>10793</v>
      </c>
      <c r="AC18" s="107">
        <v>10507</v>
      </c>
      <c r="AD18" s="107">
        <v>10406</v>
      </c>
      <c r="AE18" s="107">
        <v>10419</v>
      </c>
      <c r="AF18" s="107">
        <v>10370</v>
      </c>
      <c r="AG18" s="107">
        <v>10396</v>
      </c>
      <c r="AH18" s="107">
        <v>10036</v>
      </c>
      <c r="AI18" s="107">
        <v>10017</v>
      </c>
      <c r="AJ18" s="107">
        <v>9879</v>
      </c>
      <c r="AK18" s="107">
        <v>9764</v>
      </c>
      <c r="AL18" s="107">
        <v>9880</v>
      </c>
      <c r="AM18" s="107">
        <v>9427</v>
      </c>
      <c r="AN18" s="107">
        <v>9120</v>
      </c>
      <c r="AO18" s="107">
        <v>8962</v>
      </c>
      <c r="AP18" s="107">
        <v>8774</v>
      </c>
      <c r="AQ18" s="107">
        <v>8558</v>
      </c>
      <c r="AR18" s="107">
        <v>8283</v>
      </c>
      <c r="AS18" s="107">
        <v>8289</v>
      </c>
      <c r="AT18" s="107">
        <v>7853</v>
      </c>
      <c r="AU18" s="107">
        <v>7425</v>
      </c>
      <c r="AV18" s="107">
        <v>7088</v>
      </c>
      <c r="AW18" s="107">
        <v>7042</v>
      </c>
      <c r="AX18" s="107">
        <v>6972</v>
      </c>
      <c r="AY18" s="107">
        <f t="shared" si="0"/>
        <v>121680</v>
      </c>
      <c r="AZ18" s="107">
        <f t="shared" si="1"/>
        <v>403467</v>
      </c>
      <c r="BA18" s="107">
        <f t="shared" si="2"/>
        <v>51312.456000000006</v>
      </c>
      <c r="BB18" s="108">
        <f t="shared" si="3"/>
        <v>12.717881759846531</v>
      </c>
      <c r="BC18" s="108">
        <f t="shared" si="4"/>
        <v>31398091.826400001</v>
      </c>
      <c r="BD18" s="108">
        <f t="shared" si="5"/>
        <v>646536.94560000009</v>
      </c>
    </row>
    <row r="19" spans="1:56" x14ac:dyDescent="0.25">
      <c r="B19" s="101" t="s">
        <v>320</v>
      </c>
      <c r="C19" s="107">
        <v>19245</v>
      </c>
      <c r="D19" s="107">
        <v>18247</v>
      </c>
      <c r="E19" s="107">
        <v>18556</v>
      </c>
      <c r="F19" s="107">
        <v>18283</v>
      </c>
      <c r="G19" s="107">
        <v>17629</v>
      </c>
      <c r="H19" s="107">
        <v>17630</v>
      </c>
      <c r="I19" s="107">
        <v>18204</v>
      </c>
      <c r="J19" s="107">
        <v>18645</v>
      </c>
      <c r="K19" s="107">
        <v>18526</v>
      </c>
      <c r="L19" s="107">
        <v>18835</v>
      </c>
      <c r="M19" s="107">
        <v>19460</v>
      </c>
      <c r="N19" s="107">
        <v>20448</v>
      </c>
      <c r="O19" s="107">
        <v>20898</v>
      </c>
      <c r="P19" s="107">
        <v>22033</v>
      </c>
      <c r="Q19" s="107">
        <v>23044</v>
      </c>
      <c r="R19" s="107">
        <v>23954</v>
      </c>
      <c r="S19" s="107">
        <v>25235</v>
      </c>
      <c r="T19" s="107">
        <v>26792</v>
      </c>
      <c r="U19" s="107">
        <v>28579</v>
      </c>
      <c r="V19" s="107">
        <v>29783</v>
      </c>
      <c r="W19" s="107">
        <v>31753</v>
      </c>
      <c r="X19" s="107">
        <v>34201</v>
      </c>
      <c r="Y19" s="107">
        <v>35281</v>
      </c>
      <c r="Z19" s="107">
        <v>36551</v>
      </c>
      <c r="AA19" s="107">
        <v>36185</v>
      </c>
      <c r="AB19" s="107">
        <v>36113</v>
      </c>
      <c r="AC19" s="107">
        <v>35390</v>
      </c>
      <c r="AD19" s="107">
        <v>35681</v>
      </c>
      <c r="AE19" s="107">
        <v>35290</v>
      </c>
      <c r="AF19" s="107">
        <v>34389</v>
      </c>
      <c r="AG19" s="107">
        <v>34158</v>
      </c>
      <c r="AH19" s="107">
        <v>33904</v>
      </c>
      <c r="AI19" s="107">
        <v>34407</v>
      </c>
      <c r="AJ19" s="107">
        <v>34179</v>
      </c>
      <c r="AK19" s="107">
        <v>34456</v>
      </c>
      <c r="AL19" s="107">
        <v>35115</v>
      </c>
      <c r="AM19" s="107">
        <v>33662</v>
      </c>
      <c r="AN19" s="107">
        <v>32744</v>
      </c>
      <c r="AO19" s="107">
        <v>32313</v>
      </c>
      <c r="AP19" s="107">
        <v>32538</v>
      </c>
      <c r="AQ19" s="107">
        <v>32693</v>
      </c>
      <c r="AR19" s="107">
        <v>31420</v>
      </c>
      <c r="AS19" s="107">
        <v>30953</v>
      </c>
      <c r="AT19" s="107">
        <v>29471</v>
      </c>
      <c r="AU19" s="107">
        <v>28142</v>
      </c>
      <c r="AV19" s="107">
        <v>26989</v>
      </c>
      <c r="AW19" s="107">
        <v>26906</v>
      </c>
      <c r="AX19" s="107">
        <v>26681</v>
      </c>
      <c r="AY19" s="107">
        <f t="shared" si="0"/>
        <v>365664</v>
      </c>
      <c r="AZ19" s="107">
        <f t="shared" si="1"/>
        <v>1345591</v>
      </c>
      <c r="BA19" s="107">
        <f t="shared" si="2"/>
        <v>154200.50880000001</v>
      </c>
      <c r="BB19" s="108">
        <f t="shared" si="3"/>
        <v>11.45968639802139</v>
      </c>
      <c r="BC19" s="108">
        <f t="shared" si="4"/>
        <v>94355291.334720001</v>
      </c>
      <c r="BD19" s="108">
        <f t="shared" si="5"/>
        <v>1942926.4108800001</v>
      </c>
    </row>
    <row r="20" spans="1:56" x14ac:dyDescent="0.25">
      <c r="B20" s="101" t="s">
        <v>321</v>
      </c>
      <c r="C20" s="107">
        <v>2937</v>
      </c>
      <c r="D20" s="107">
        <v>2880</v>
      </c>
      <c r="E20" s="107">
        <v>2936</v>
      </c>
      <c r="F20" s="107">
        <v>2813</v>
      </c>
      <c r="G20" s="107">
        <v>2713</v>
      </c>
      <c r="H20" s="107">
        <v>2908</v>
      </c>
      <c r="I20" s="107">
        <v>2809</v>
      </c>
      <c r="J20" s="107">
        <v>2888</v>
      </c>
      <c r="K20" s="107">
        <v>2972</v>
      </c>
      <c r="L20" s="107">
        <v>3076</v>
      </c>
      <c r="M20" s="107">
        <v>3091</v>
      </c>
      <c r="N20" s="107">
        <v>3206</v>
      </c>
      <c r="O20" s="107">
        <v>3251</v>
      </c>
      <c r="P20" s="107">
        <v>3351</v>
      </c>
      <c r="Q20" s="107">
        <v>3536</v>
      </c>
      <c r="R20" s="107">
        <v>3687</v>
      </c>
      <c r="S20" s="107">
        <v>3902</v>
      </c>
      <c r="T20" s="107">
        <v>4136</v>
      </c>
      <c r="U20" s="107">
        <v>4331</v>
      </c>
      <c r="V20" s="107">
        <v>4653</v>
      </c>
      <c r="W20" s="107">
        <v>4916</v>
      </c>
      <c r="X20" s="107">
        <v>5266</v>
      </c>
      <c r="Y20" s="107">
        <v>5216</v>
      </c>
      <c r="Z20" s="107">
        <v>5445</v>
      </c>
      <c r="AA20" s="107">
        <v>5246</v>
      </c>
      <c r="AB20" s="107">
        <v>5272</v>
      </c>
      <c r="AC20" s="107">
        <v>5092</v>
      </c>
      <c r="AD20" s="107">
        <v>5063</v>
      </c>
      <c r="AE20" s="107">
        <v>4964</v>
      </c>
      <c r="AF20" s="107">
        <v>4940</v>
      </c>
      <c r="AG20" s="107">
        <v>4948</v>
      </c>
      <c r="AH20" s="107">
        <v>4823</v>
      </c>
      <c r="AI20" s="107">
        <v>4908</v>
      </c>
      <c r="AJ20" s="107">
        <v>4732</v>
      </c>
      <c r="AK20" s="107">
        <v>4680</v>
      </c>
      <c r="AL20" s="107">
        <v>4788</v>
      </c>
      <c r="AM20" s="107">
        <v>4630</v>
      </c>
      <c r="AN20" s="107">
        <v>4553</v>
      </c>
      <c r="AO20" s="107">
        <v>4562</v>
      </c>
      <c r="AP20" s="107">
        <v>4566</v>
      </c>
      <c r="AQ20" s="107">
        <v>4571</v>
      </c>
      <c r="AR20" s="107">
        <v>4190</v>
      </c>
      <c r="AS20" s="107">
        <v>4280</v>
      </c>
      <c r="AT20" s="107">
        <v>4012</v>
      </c>
      <c r="AU20" s="107">
        <v>3770</v>
      </c>
      <c r="AV20" s="107">
        <v>3621</v>
      </c>
      <c r="AW20" s="107">
        <v>3573</v>
      </c>
      <c r="AX20" s="107">
        <v>3409</v>
      </c>
      <c r="AY20" s="107">
        <f t="shared" si="0"/>
        <v>57092</v>
      </c>
      <c r="AZ20" s="107">
        <f t="shared" si="1"/>
        <v>196112</v>
      </c>
      <c r="BA20" s="107">
        <f t="shared" si="2"/>
        <v>24075.696400000001</v>
      </c>
      <c r="BB20" s="108">
        <f t="shared" si="3"/>
        <v>12.276503426613365</v>
      </c>
      <c r="BC20" s="108">
        <f t="shared" si="4"/>
        <v>14731918.62716</v>
      </c>
      <c r="BD20" s="108">
        <f t="shared" si="5"/>
        <v>303353.77464000002</v>
      </c>
    </row>
    <row r="21" spans="1:56" x14ac:dyDescent="0.25">
      <c r="B21" s="101" t="s">
        <v>322</v>
      </c>
      <c r="C21" s="107">
        <v>1117</v>
      </c>
      <c r="D21" s="107">
        <v>1063</v>
      </c>
      <c r="E21" s="107">
        <v>1118</v>
      </c>
      <c r="F21" s="107">
        <v>1050</v>
      </c>
      <c r="G21" s="107">
        <v>1105</v>
      </c>
      <c r="H21" s="107">
        <v>1053</v>
      </c>
      <c r="I21" s="107">
        <v>1196</v>
      </c>
      <c r="J21" s="107">
        <v>1142</v>
      </c>
      <c r="K21" s="107">
        <v>1088</v>
      </c>
      <c r="L21" s="107">
        <v>1107</v>
      </c>
      <c r="M21" s="107">
        <v>1159</v>
      </c>
      <c r="N21" s="107">
        <v>1204</v>
      </c>
      <c r="O21" s="107">
        <v>1118</v>
      </c>
      <c r="P21" s="107">
        <v>1142</v>
      </c>
      <c r="Q21" s="107">
        <v>1260</v>
      </c>
      <c r="R21" s="107">
        <v>1158</v>
      </c>
      <c r="S21" s="107">
        <v>1249</v>
      </c>
      <c r="T21" s="107">
        <v>1238</v>
      </c>
      <c r="U21" s="107">
        <v>1244</v>
      </c>
      <c r="V21" s="107">
        <v>1350</v>
      </c>
      <c r="W21" s="107">
        <v>1287</v>
      </c>
      <c r="X21" s="107">
        <v>1285</v>
      </c>
      <c r="Y21" s="107">
        <v>1293</v>
      </c>
      <c r="Z21" s="107">
        <v>1304</v>
      </c>
      <c r="AA21" s="107">
        <v>1414</v>
      </c>
      <c r="AB21" s="107">
        <v>1315</v>
      </c>
      <c r="AC21" s="107">
        <v>1253</v>
      </c>
      <c r="AD21" s="107">
        <v>1288</v>
      </c>
      <c r="AE21" s="107">
        <v>1217</v>
      </c>
      <c r="AF21" s="107">
        <v>1252</v>
      </c>
      <c r="AG21" s="107">
        <v>1207</v>
      </c>
      <c r="AH21" s="107">
        <v>1150</v>
      </c>
      <c r="AI21" s="107">
        <v>1202</v>
      </c>
      <c r="AJ21" s="107">
        <v>1224</v>
      </c>
      <c r="AK21" s="107">
        <v>1163</v>
      </c>
      <c r="AL21" s="107">
        <v>1339</v>
      </c>
      <c r="AM21" s="107">
        <v>1141</v>
      </c>
      <c r="AN21" s="107">
        <v>1143</v>
      </c>
      <c r="AO21" s="107">
        <v>1082</v>
      </c>
      <c r="AP21" s="107">
        <v>1190</v>
      </c>
      <c r="AQ21" s="107">
        <v>1084</v>
      </c>
      <c r="AR21" s="107">
        <v>1040</v>
      </c>
      <c r="AS21" s="107">
        <v>988</v>
      </c>
      <c r="AT21" s="107">
        <v>875</v>
      </c>
      <c r="AU21" s="107">
        <v>866</v>
      </c>
      <c r="AV21" s="107">
        <v>787</v>
      </c>
      <c r="AW21" s="107">
        <v>766</v>
      </c>
      <c r="AX21" s="107">
        <v>716</v>
      </c>
      <c r="AY21" s="107">
        <f t="shared" si="0"/>
        <v>20567</v>
      </c>
      <c r="AZ21" s="107">
        <f t="shared" si="1"/>
        <v>55032</v>
      </c>
      <c r="BA21" s="107">
        <f t="shared" si="2"/>
        <v>8673.1039000000001</v>
      </c>
      <c r="BB21" s="108">
        <f t="shared" si="3"/>
        <v>15.760110299462131</v>
      </c>
      <c r="BC21" s="108">
        <f t="shared" si="4"/>
        <v>5307072.2764099995</v>
      </c>
      <c r="BD21" s="108">
        <f t="shared" si="5"/>
        <v>109281.10914</v>
      </c>
    </row>
    <row r="22" spans="1:56" x14ac:dyDescent="0.25">
      <c r="B22" s="101" t="s">
        <v>323</v>
      </c>
      <c r="C22" s="107">
        <v>1106</v>
      </c>
      <c r="D22" s="107">
        <v>1143</v>
      </c>
      <c r="E22" s="107">
        <v>1123</v>
      </c>
      <c r="F22" s="107">
        <v>1149</v>
      </c>
      <c r="G22" s="107">
        <v>1180</v>
      </c>
      <c r="H22" s="107">
        <v>1167</v>
      </c>
      <c r="I22" s="107">
        <v>1181</v>
      </c>
      <c r="J22" s="107">
        <v>1225</v>
      </c>
      <c r="K22" s="107">
        <v>1129</v>
      </c>
      <c r="L22" s="107">
        <v>1185</v>
      </c>
      <c r="M22" s="107">
        <v>1079</v>
      </c>
      <c r="N22" s="107">
        <v>1152</v>
      </c>
      <c r="O22" s="107">
        <v>1139</v>
      </c>
      <c r="P22" s="107">
        <v>1105</v>
      </c>
      <c r="Q22" s="107">
        <v>1168</v>
      </c>
      <c r="R22" s="107">
        <v>1144</v>
      </c>
      <c r="S22" s="107">
        <v>1181</v>
      </c>
      <c r="T22" s="107">
        <v>1161</v>
      </c>
      <c r="U22" s="107">
        <v>1212</v>
      </c>
      <c r="V22" s="107">
        <v>1248</v>
      </c>
      <c r="W22" s="107">
        <v>1229</v>
      </c>
      <c r="X22" s="107">
        <v>1186</v>
      </c>
      <c r="Y22" s="107">
        <v>1168</v>
      </c>
      <c r="Z22" s="107">
        <v>1155</v>
      </c>
      <c r="AA22" s="107">
        <v>1136</v>
      </c>
      <c r="AB22" s="107">
        <v>1159</v>
      </c>
      <c r="AC22" s="107">
        <v>1034</v>
      </c>
      <c r="AD22" s="107">
        <v>1099</v>
      </c>
      <c r="AE22" s="107">
        <v>1102</v>
      </c>
      <c r="AF22" s="107">
        <v>1107</v>
      </c>
      <c r="AG22" s="107">
        <v>1201</v>
      </c>
      <c r="AH22" s="107">
        <v>1074</v>
      </c>
      <c r="AI22" s="107">
        <v>1182</v>
      </c>
      <c r="AJ22" s="107">
        <v>1183</v>
      </c>
      <c r="AK22" s="107">
        <v>1155</v>
      </c>
      <c r="AL22" s="107">
        <v>1142</v>
      </c>
      <c r="AM22" s="107">
        <v>1053</v>
      </c>
      <c r="AN22" s="107">
        <v>1049</v>
      </c>
      <c r="AO22" s="107">
        <v>1054</v>
      </c>
      <c r="AP22" s="107">
        <v>1085</v>
      </c>
      <c r="AQ22" s="107">
        <v>1045</v>
      </c>
      <c r="AR22" s="107">
        <v>1035</v>
      </c>
      <c r="AS22" s="107">
        <v>987</v>
      </c>
      <c r="AT22" s="107">
        <v>904</v>
      </c>
      <c r="AU22" s="107">
        <v>822</v>
      </c>
      <c r="AV22" s="107">
        <v>731</v>
      </c>
      <c r="AW22" s="107">
        <v>680</v>
      </c>
      <c r="AX22" s="107">
        <v>690</v>
      </c>
      <c r="AY22" s="107">
        <f t="shared" si="0"/>
        <v>20717</v>
      </c>
      <c r="AZ22" s="107">
        <f t="shared" si="1"/>
        <v>52624</v>
      </c>
      <c r="BA22" s="107">
        <f t="shared" si="2"/>
        <v>8736.3588999999993</v>
      </c>
      <c r="BB22" s="108">
        <f t="shared" si="3"/>
        <v>16.601472522043171</v>
      </c>
      <c r="BC22" s="108">
        <f t="shared" si="4"/>
        <v>5345778.0109099997</v>
      </c>
      <c r="BD22" s="108">
        <f t="shared" si="5"/>
        <v>110078.12213999999</v>
      </c>
    </row>
    <row r="23" spans="1:56" x14ac:dyDescent="0.25">
      <c r="B23" s="109" t="s">
        <v>506</v>
      </c>
      <c r="C23" s="110">
        <v>450050</v>
      </c>
      <c r="D23" s="110">
        <v>440387</v>
      </c>
      <c r="E23" s="110">
        <v>446110</v>
      </c>
      <c r="F23" s="110">
        <v>444376</v>
      </c>
      <c r="G23" s="110">
        <v>445253</v>
      </c>
      <c r="H23" s="110">
        <v>453322</v>
      </c>
      <c r="I23" s="110">
        <v>472625</v>
      </c>
      <c r="J23" s="110">
        <v>490279</v>
      </c>
      <c r="K23" s="110">
        <v>490801</v>
      </c>
      <c r="L23" s="110">
        <v>499650</v>
      </c>
      <c r="M23" s="110">
        <v>510463</v>
      </c>
      <c r="N23" s="110">
        <v>521402</v>
      </c>
      <c r="O23" s="110">
        <v>531573</v>
      </c>
      <c r="P23" s="110">
        <v>547408</v>
      </c>
      <c r="Q23" s="110">
        <v>567974</v>
      </c>
      <c r="R23" s="110">
        <v>592568</v>
      </c>
      <c r="S23" s="110">
        <v>614051</v>
      </c>
      <c r="T23" s="110">
        <v>652235</v>
      </c>
      <c r="U23" s="110">
        <v>683893</v>
      </c>
      <c r="V23" s="110">
        <v>719556</v>
      </c>
      <c r="W23" s="110">
        <v>743142</v>
      </c>
      <c r="X23" s="110">
        <v>779054</v>
      </c>
      <c r="Y23" s="110">
        <v>791467</v>
      </c>
      <c r="Z23" s="110">
        <v>806638</v>
      </c>
      <c r="AA23" s="110">
        <v>801310</v>
      </c>
      <c r="AB23" s="110">
        <v>796246</v>
      </c>
      <c r="AC23" s="110">
        <v>776950</v>
      </c>
      <c r="AD23" s="110">
        <v>773823</v>
      </c>
      <c r="AE23" s="110">
        <v>761754</v>
      </c>
      <c r="AF23" s="110">
        <v>751150</v>
      </c>
      <c r="AG23" s="110">
        <v>743855</v>
      </c>
      <c r="AH23" s="110">
        <v>737370</v>
      </c>
      <c r="AI23" s="110">
        <v>741223</v>
      </c>
      <c r="AJ23" s="110">
        <v>722372</v>
      </c>
      <c r="AK23" s="110">
        <v>716074</v>
      </c>
      <c r="AL23" s="110">
        <v>724017</v>
      </c>
      <c r="AM23" s="110">
        <v>688436</v>
      </c>
      <c r="AN23" s="110">
        <v>664320</v>
      </c>
      <c r="AO23" s="110">
        <v>647659</v>
      </c>
      <c r="AP23" s="110">
        <v>649421</v>
      </c>
      <c r="AQ23" s="110">
        <v>629777</v>
      </c>
      <c r="AR23" s="110">
        <v>614058</v>
      </c>
      <c r="AS23" s="110">
        <v>597576</v>
      </c>
      <c r="AT23" s="110">
        <v>556383</v>
      </c>
      <c r="AU23" s="110">
        <v>538110</v>
      </c>
      <c r="AV23" s="110">
        <v>511766</v>
      </c>
      <c r="AW23" s="110">
        <v>510085</v>
      </c>
      <c r="AX23" s="110">
        <v>506169</v>
      </c>
      <c r="AY23" s="110">
        <f t="shared" si="0"/>
        <v>9170527</v>
      </c>
      <c r="AZ23" s="110">
        <f t="shared" si="1"/>
        <v>29854181</v>
      </c>
      <c r="BA23" s="110">
        <f t="shared" si="2"/>
        <v>3867211.2359000002</v>
      </c>
      <c r="BB23" s="111">
        <f t="shared" si="3"/>
        <v>12.953667145985349</v>
      </c>
      <c r="BC23" s="111">
        <f t="shared" si="4"/>
        <v>2366346555.24721</v>
      </c>
      <c r="BD23" s="111">
        <f t="shared" si="5"/>
        <v>48726861.572340004</v>
      </c>
    </row>
    <row r="24" spans="1:56" ht="27.75" customHeight="1" x14ac:dyDescent="0.25">
      <c r="B24" s="42" t="s">
        <v>577</v>
      </c>
    </row>
    <row r="26" spans="1:56" x14ac:dyDescent="0.25">
      <c r="B26" s="176" t="s">
        <v>249</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row>
    <row r="27" spans="1:56" s="104" customFormat="1" ht="67.5" x14ac:dyDescent="0.25">
      <c r="B27" s="102" t="s">
        <v>276</v>
      </c>
      <c r="C27" s="105" t="s">
        <v>108</v>
      </c>
      <c r="D27" s="105" t="s">
        <v>109</v>
      </c>
      <c r="E27" s="105" t="s">
        <v>110</v>
      </c>
      <c r="F27" s="105" t="s">
        <v>111</v>
      </c>
      <c r="G27" s="105" t="s">
        <v>112</v>
      </c>
      <c r="H27" s="105" t="s">
        <v>113</v>
      </c>
      <c r="I27" s="105" t="s">
        <v>114</v>
      </c>
      <c r="J27" s="105" t="s">
        <v>115</v>
      </c>
      <c r="K27" s="105" t="s">
        <v>116</v>
      </c>
      <c r="L27" s="105" t="s">
        <v>117</v>
      </c>
      <c r="M27" s="105" t="s">
        <v>118</v>
      </c>
      <c r="N27" s="105" t="s">
        <v>119</v>
      </c>
      <c r="O27" s="105" t="s">
        <v>120</v>
      </c>
      <c r="P27" s="105" t="s">
        <v>121</v>
      </c>
      <c r="Q27" s="105" t="s">
        <v>122</v>
      </c>
      <c r="R27" s="105" t="s">
        <v>123</v>
      </c>
      <c r="S27" s="105" t="s">
        <v>124</v>
      </c>
      <c r="T27" s="105" t="s">
        <v>125</v>
      </c>
      <c r="U27" s="105" t="s">
        <v>126</v>
      </c>
      <c r="V27" s="105" t="s">
        <v>127</v>
      </c>
      <c r="W27" s="105" t="s">
        <v>128</v>
      </c>
      <c r="X27" s="105" t="s">
        <v>129</v>
      </c>
      <c r="Y27" s="105" t="s">
        <v>130</v>
      </c>
      <c r="Z27" s="105" t="s">
        <v>131</v>
      </c>
      <c r="AA27" s="105" t="s">
        <v>132</v>
      </c>
      <c r="AB27" s="105" t="s">
        <v>133</v>
      </c>
      <c r="AC27" s="105" t="s">
        <v>134</v>
      </c>
      <c r="AD27" s="105" t="s">
        <v>135</v>
      </c>
      <c r="AE27" s="105" t="s">
        <v>136</v>
      </c>
      <c r="AF27" s="105" t="s">
        <v>137</v>
      </c>
      <c r="AG27" s="105" t="s">
        <v>138</v>
      </c>
      <c r="AH27" s="105" t="s">
        <v>139</v>
      </c>
      <c r="AI27" s="105" t="s">
        <v>140</v>
      </c>
      <c r="AJ27" s="105" t="s">
        <v>141</v>
      </c>
      <c r="AK27" s="105" t="s">
        <v>142</v>
      </c>
      <c r="AL27" s="105" t="s">
        <v>143</v>
      </c>
      <c r="AM27" s="105" t="s">
        <v>144</v>
      </c>
      <c r="AN27" s="105" t="s">
        <v>145</v>
      </c>
      <c r="AO27" s="105" t="s">
        <v>146</v>
      </c>
      <c r="AP27" s="105" t="s">
        <v>147</v>
      </c>
      <c r="AQ27" s="105" t="s">
        <v>148</v>
      </c>
      <c r="AR27" s="105" t="s">
        <v>149</v>
      </c>
      <c r="AS27" s="105" t="s">
        <v>150</v>
      </c>
      <c r="AT27" s="105" t="s">
        <v>151</v>
      </c>
      <c r="AU27" s="105" t="s">
        <v>152</v>
      </c>
      <c r="AV27" s="105" t="s">
        <v>153</v>
      </c>
      <c r="AW27" s="105" t="s">
        <v>154</v>
      </c>
      <c r="AX27" s="105" t="s">
        <v>155</v>
      </c>
      <c r="AY27" s="25" t="s">
        <v>219</v>
      </c>
      <c r="AZ27" s="25" t="s">
        <v>220</v>
      </c>
      <c r="BA27" s="25" t="s">
        <v>579</v>
      </c>
      <c r="BB27" s="103" t="s">
        <v>221</v>
      </c>
      <c r="BC27" s="25" t="s">
        <v>245</v>
      </c>
      <c r="BD27" s="25" t="s">
        <v>246</v>
      </c>
    </row>
    <row r="28" spans="1:56" x14ac:dyDescent="0.25">
      <c r="A28" s="112">
        <v>1</v>
      </c>
      <c r="B28" s="101" t="s">
        <v>323</v>
      </c>
      <c r="C28" s="107">
        <v>1106</v>
      </c>
      <c r="D28" s="107">
        <v>1143</v>
      </c>
      <c r="E28" s="107">
        <v>1123</v>
      </c>
      <c r="F28" s="107">
        <v>1149</v>
      </c>
      <c r="G28" s="107">
        <v>1180</v>
      </c>
      <c r="H28" s="107">
        <v>1167</v>
      </c>
      <c r="I28" s="107">
        <v>1181</v>
      </c>
      <c r="J28" s="107">
        <v>1225</v>
      </c>
      <c r="K28" s="107">
        <v>1129</v>
      </c>
      <c r="L28" s="107">
        <v>1185</v>
      </c>
      <c r="M28" s="107">
        <v>1079</v>
      </c>
      <c r="N28" s="107">
        <v>1152</v>
      </c>
      <c r="O28" s="107">
        <v>1139</v>
      </c>
      <c r="P28" s="107">
        <v>1105</v>
      </c>
      <c r="Q28" s="107">
        <v>1168</v>
      </c>
      <c r="R28" s="107">
        <v>1144</v>
      </c>
      <c r="S28" s="107">
        <v>1181</v>
      </c>
      <c r="T28" s="107">
        <v>1161</v>
      </c>
      <c r="U28" s="107">
        <v>1212</v>
      </c>
      <c r="V28" s="107">
        <v>1248</v>
      </c>
      <c r="W28" s="107">
        <v>1229</v>
      </c>
      <c r="X28" s="107">
        <v>1186</v>
      </c>
      <c r="Y28" s="107">
        <v>1168</v>
      </c>
      <c r="Z28" s="107">
        <v>1155</v>
      </c>
      <c r="AA28" s="107">
        <v>1136</v>
      </c>
      <c r="AB28" s="107">
        <v>1159</v>
      </c>
      <c r="AC28" s="107">
        <v>1034</v>
      </c>
      <c r="AD28" s="107">
        <v>1099</v>
      </c>
      <c r="AE28" s="107">
        <v>1102</v>
      </c>
      <c r="AF28" s="107">
        <v>1107</v>
      </c>
      <c r="AG28" s="107">
        <v>1201</v>
      </c>
      <c r="AH28" s="107">
        <v>1074</v>
      </c>
      <c r="AI28" s="107">
        <v>1182</v>
      </c>
      <c r="AJ28" s="107">
        <v>1183</v>
      </c>
      <c r="AK28" s="107">
        <v>1155</v>
      </c>
      <c r="AL28" s="107">
        <v>1142</v>
      </c>
      <c r="AM28" s="107">
        <v>1053</v>
      </c>
      <c r="AN28" s="107">
        <v>1049</v>
      </c>
      <c r="AO28" s="107">
        <v>1054</v>
      </c>
      <c r="AP28" s="107">
        <v>1085</v>
      </c>
      <c r="AQ28" s="107">
        <v>1045</v>
      </c>
      <c r="AR28" s="107">
        <v>1035</v>
      </c>
      <c r="AS28" s="107">
        <v>987</v>
      </c>
      <c r="AT28" s="107">
        <v>904</v>
      </c>
      <c r="AU28" s="107">
        <v>822</v>
      </c>
      <c r="AV28" s="107">
        <v>731</v>
      </c>
      <c r="AW28" s="107">
        <v>680</v>
      </c>
      <c r="AX28" s="107">
        <v>690</v>
      </c>
      <c r="AY28" s="107">
        <f t="shared" ref="AY28:AY46" si="6">SUM(C28:T28)</f>
        <v>20717</v>
      </c>
      <c r="AZ28" s="107">
        <f t="shared" ref="AZ28:AZ46" si="7">SUM(C28:AX28)</f>
        <v>52624</v>
      </c>
      <c r="BA28" s="107">
        <f t="shared" ref="BA28:BA46" si="8">(42.17*AY28)/100</f>
        <v>8736.3588999999993</v>
      </c>
      <c r="BB28" s="108">
        <f t="shared" ref="BB28:BB46" si="9">(BA28*100)/AZ28</f>
        <v>16.601472522043171</v>
      </c>
      <c r="BC28" s="108">
        <f t="shared" ref="BC28:BC46" si="10">(611.9*BA28)</f>
        <v>5345778.0109099997</v>
      </c>
      <c r="BD28" s="108">
        <f t="shared" ref="BD28:BD46" si="11">(BA28*12.6)</f>
        <v>110078.12213999999</v>
      </c>
    </row>
    <row r="29" spans="1:56" x14ac:dyDescent="0.25">
      <c r="A29" s="112">
        <v>2</v>
      </c>
      <c r="B29" s="101" t="s">
        <v>322</v>
      </c>
      <c r="C29" s="107">
        <v>1117</v>
      </c>
      <c r="D29" s="107">
        <v>1063</v>
      </c>
      <c r="E29" s="107">
        <v>1118</v>
      </c>
      <c r="F29" s="107">
        <v>1050</v>
      </c>
      <c r="G29" s="107">
        <v>1105</v>
      </c>
      <c r="H29" s="107">
        <v>1053</v>
      </c>
      <c r="I29" s="107">
        <v>1196</v>
      </c>
      <c r="J29" s="107">
        <v>1142</v>
      </c>
      <c r="K29" s="107">
        <v>1088</v>
      </c>
      <c r="L29" s="107">
        <v>1107</v>
      </c>
      <c r="M29" s="107">
        <v>1159</v>
      </c>
      <c r="N29" s="107">
        <v>1204</v>
      </c>
      <c r="O29" s="107">
        <v>1118</v>
      </c>
      <c r="P29" s="107">
        <v>1142</v>
      </c>
      <c r="Q29" s="107">
        <v>1260</v>
      </c>
      <c r="R29" s="107">
        <v>1158</v>
      </c>
      <c r="S29" s="107">
        <v>1249</v>
      </c>
      <c r="T29" s="107">
        <v>1238</v>
      </c>
      <c r="U29" s="107">
        <v>1244</v>
      </c>
      <c r="V29" s="107">
        <v>1350</v>
      </c>
      <c r="W29" s="107">
        <v>1287</v>
      </c>
      <c r="X29" s="107">
        <v>1285</v>
      </c>
      <c r="Y29" s="107">
        <v>1293</v>
      </c>
      <c r="Z29" s="107">
        <v>1304</v>
      </c>
      <c r="AA29" s="107">
        <v>1414</v>
      </c>
      <c r="AB29" s="107">
        <v>1315</v>
      </c>
      <c r="AC29" s="107">
        <v>1253</v>
      </c>
      <c r="AD29" s="107">
        <v>1288</v>
      </c>
      <c r="AE29" s="107">
        <v>1217</v>
      </c>
      <c r="AF29" s="107">
        <v>1252</v>
      </c>
      <c r="AG29" s="107">
        <v>1207</v>
      </c>
      <c r="AH29" s="107">
        <v>1150</v>
      </c>
      <c r="AI29" s="107">
        <v>1202</v>
      </c>
      <c r="AJ29" s="107">
        <v>1224</v>
      </c>
      <c r="AK29" s="107">
        <v>1163</v>
      </c>
      <c r="AL29" s="107">
        <v>1339</v>
      </c>
      <c r="AM29" s="107">
        <v>1141</v>
      </c>
      <c r="AN29" s="107">
        <v>1143</v>
      </c>
      <c r="AO29" s="107">
        <v>1082</v>
      </c>
      <c r="AP29" s="107">
        <v>1190</v>
      </c>
      <c r="AQ29" s="107">
        <v>1084</v>
      </c>
      <c r="AR29" s="107">
        <v>1040</v>
      </c>
      <c r="AS29" s="107">
        <v>988</v>
      </c>
      <c r="AT29" s="107">
        <v>875</v>
      </c>
      <c r="AU29" s="107">
        <v>866</v>
      </c>
      <c r="AV29" s="107">
        <v>787</v>
      </c>
      <c r="AW29" s="107">
        <v>766</v>
      </c>
      <c r="AX29" s="107">
        <v>716</v>
      </c>
      <c r="AY29" s="107">
        <f t="shared" si="6"/>
        <v>20567</v>
      </c>
      <c r="AZ29" s="107">
        <f t="shared" si="7"/>
        <v>55032</v>
      </c>
      <c r="BA29" s="107">
        <f t="shared" si="8"/>
        <v>8673.1039000000001</v>
      </c>
      <c r="BB29" s="108">
        <f t="shared" si="9"/>
        <v>15.760110299462131</v>
      </c>
      <c r="BC29" s="108">
        <f t="shared" si="10"/>
        <v>5307072.2764099995</v>
      </c>
      <c r="BD29" s="108">
        <f t="shared" si="11"/>
        <v>109281.10914</v>
      </c>
    </row>
    <row r="30" spans="1:56" x14ac:dyDescent="0.25">
      <c r="A30" s="112">
        <v>3</v>
      </c>
      <c r="B30" s="101" t="s">
        <v>318</v>
      </c>
      <c r="C30" s="107">
        <v>15937</v>
      </c>
      <c r="D30" s="107">
        <v>16020</v>
      </c>
      <c r="E30" s="107">
        <v>16142</v>
      </c>
      <c r="F30" s="107">
        <v>15972</v>
      </c>
      <c r="G30" s="107">
        <v>16016</v>
      </c>
      <c r="H30" s="107">
        <v>15732</v>
      </c>
      <c r="I30" s="107">
        <v>16608</v>
      </c>
      <c r="J30" s="107">
        <v>17045</v>
      </c>
      <c r="K30" s="107">
        <v>17052</v>
      </c>
      <c r="L30" s="107">
        <v>17327</v>
      </c>
      <c r="M30" s="107">
        <v>17435</v>
      </c>
      <c r="N30" s="107">
        <v>17519</v>
      </c>
      <c r="O30" s="107">
        <v>17831</v>
      </c>
      <c r="P30" s="107">
        <v>17924</v>
      </c>
      <c r="Q30" s="107">
        <v>18809</v>
      </c>
      <c r="R30" s="107">
        <v>19478</v>
      </c>
      <c r="S30" s="107">
        <v>20605</v>
      </c>
      <c r="T30" s="107">
        <v>22184</v>
      </c>
      <c r="U30" s="107">
        <v>23428</v>
      </c>
      <c r="V30" s="107">
        <v>24798</v>
      </c>
      <c r="W30" s="107">
        <v>24964</v>
      </c>
      <c r="X30" s="107">
        <v>26206</v>
      </c>
      <c r="Y30" s="107">
        <v>25976</v>
      </c>
      <c r="Z30" s="107">
        <v>26070</v>
      </c>
      <c r="AA30" s="107">
        <v>25749</v>
      </c>
      <c r="AB30" s="107">
        <v>25720</v>
      </c>
      <c r="AC30" s="107">
        <v>24720</v>
      </c>
      <c r="AD30" s="107">
        <v>24517</v>
      </c>
      <c r="AE30" s="107">
        <v>23750</v>
      </c>
      <c r="AF30" s="107">
        <v>23729</v>
      </c>
      <c r="AG30" s="107">
        <v>23422</v>
      </c>
      <c r="AH30" s="107">
        <v>23182</v>
      </c>
      <c r="AI30" s="107">
        <v>23443</v>
      </c>
      <c r="AJ30" s="107">
        <v>22848</v>
      </c>
      <c r="AK30" s="107">
        <v>21912</v>
      </c>
      <c r="AL30" s="107">
        <v>21899</v>
      </c>
      <c r="AM30" s="107">
        <v>20522</v>
      </c>
      <c r="AN30" s="107">
        <v>19091</v>
      </c>
      <c r="AO30" s="107">
        <v>18851</v>
      </c>
      <c r="AP30" s="107">
        <v>18600</v>
      </c>
      <c r="AQ30" s="107">
        <v>18299</v>
      </c>
      <c r="AR30" s="107">
        <v>17614</v>
      </c>
      <c r="AS30" s="107">
        <v>16906</v>
      </c>
      <c r="AT30" s="107">
        <v>14770</v>
      </c>
      <c r="AU30" s="107">
        <v>14501</v>
      </c>
      <c r="AV30" s="107">
        <v>13632</v>
      </c>
      <c r="AW30" s="107">
        <v>13738</v>
      </c>
      <c r="AX30" s="107">
        <v>13466</v>
      </c>
      <c r="AY30" s="107">
        <f t="shared" si="6"/>
        <v>315636</v>
      </c>
      <c r="AZ30" s="107">
        <f t="shared" si="7"/>
        <v>951959</v>
      </c>
      <c r="BA30" s="107">
        <f t="shared" si="8"/>
        <v>133103.70120000001</v>
      </c>
      <c r="BB30" s="108">
        <f t="shared" si="9"/>
        <v>13.982083388045075</v>
      </c>
      <c r="BC30" s="108">
        <f t="shared" si="10"/>
        <v>81446154.764280006</v>
      </c>
      <c r="BD30" s="108">
        <f t="shared" si="11"/>
        <v>1677106.63512</v>
      </c>
    </row>
    <row r="31" spans="1:56" x14ac:dyDescent="0.25">
      <c r="A31" s="112">
        <v>4</v>
      </c>
      <c r="B31" s="101" t="s">
        <v>308</v>
      </c>
      <c r="C31" s="107">
        <v>11045</v>
      </c>
      <c r="D31" s="107">
        <v>10987</v>
      </c>
      <c r="E31" s="107">
        <v>11122</v>
      </c>
      <c r="F31" s="107">
        <v>11224</v>
      </c>
      <c r="G31" s="107">
        <v>11695</v>
      </c>
      <c r="H31" s="107">
        <v>11925</v>
      </c>
      <c r="I31" s="107">
        <v>12424</v>
      </c>
      <c r="J31" s="107">
        <v>13546</v>
      </c>
      <c r="K31" s="107">
        <v>14085</v>
      </c>
      <c r="L31" s="107">
        <v>14725</v>
      </c>
      <c r="M31" s="107">
        <v>15195</v>
      </c>
      <c r="N31" s="107">
        <v>15803</v>
      </c>
      <c r="O31" s="107">
        <v>15973</v>
      </c>
      <c r="P31" s="107">
        <v>16528</v>
      </c>
      <c r="Q31" s="107">
        <v>17488</v>
      </c>
      <c r="R31" s="107">
        <v>18043</v>
      </c>
      <c r="S31" s="107">
        <v>18551</v>
      </c>
      <c r="T31" s="107">
        <v>19380</v>
      </c>
      <c r="U31" s="107">
        <v>20013</v>
      </c>
      <c r="V31" s="107">
        <v>20785</v>
      </c>
      <c r="W31" s="107">
        <v>21171</v>
      </c>
      <c r="X31" s="107">
        <v>21534</v>
      </c>
      <c r="Y31" s="107">
        <v>21425</v>
      </c>
      <c r="Z31" s="107">
        <v>21838</v>
      </c>
      <c r="AA31" s="107">
        <v>21521</v>
      </c>
      <c r="AB31" s="107">
        <v>21515</v>
      </c>
      <c r="AC31" s="107">
        <v>20798</v>
      </c>
      <c r="AD31" s="107">
        <v>20644</v>
      </c>
      <c r="AE31" s="107">
        <v>20280</v>
      </c>
      <c r="AF31" s="107">
        <v>19365</v>
      </c>
      <c r="AG31" s="107">
        <v>18923</v>
      </c>
      <c r="AH31" s="107">
        <v>18555</v>
      </c>
      <c r="AI31" s="107">
        <v>18284</v>
      </c>
      <c r="AJ31" s="107">
        <v>17902</v>
      </c>
      <c r="AK31" s="107">
        <v>17579</v>
      </c>
      <c r="AL31" s="107">
        <v>17512</v>
      </c>
      <c r="AM31" s="107">
        <v>16609</v>
      </c>
      <c r="AN31" s="107">
        <v>15736</v>
      </c>
      <c r="AO31" s="107">
        <v>15052</v>
      </c>
      <c r="AP31" s="107">
        <v>15447</v>
      </c>
      <c r="AQ31" s="107">
        <v>14385</v>
      </c>
      <c r="AR31" s="107">
        <v>14162</v>
      </c>
      <c r="AS31" s="107">
        <v>13653</v>
      </c>
      <c r="AT31" s="107">
        <v>12786</v>
      </c>
      <c r="AU31" s="107">
        <v>12352</v>
      </c>
      <c r="AV31" s="107">
        <v>11983</v>
      </c>
      <c r="AW31" s="107">
        <v>11654</v>
      </c>
      <c r="AX31" s="107">
        <v>11850</v>
      </c>
      <c r="AY31" s="107">
        <f t="shared" si="6"/>
        <v>259739</v>
      </c>
      <c r="AZ31" s="107">
        <f t="shared" si="7"/>
        <v>785052</v>
      </c>
      <c r="BA31" s="107">
        <f t="shared" si="8"/>
        <v>109531.9363</v>
      </c>
      <c r="BB31" s="108">
        <f t="shared" si="9"/>
        <v>13.952188683042653</v>
      </c>
      <c r="BC31" s="108">
        <f t="shared" si="10"/>
        <v>67022591.821970001</v>
      </c>
      <c r="BD31" s="108">
        <f t="shared" si="11"/>
        <v>1380102.39738</v>
      </c>
    </row>
    <row r="32" spans="1:56" x14ac:dyDescent="0.25">
      <c r="A32" s="112">
        <v>5</v>
      </c>
      <c r="B32" s="101" t="s">
        <v>305</v>
      </c>
      <c r="C32" s="107">
        <v>89079</v>
      </c>
      <c r="D32" s="107">
        <v>87296</v>
      </c>
      <c r="E32" s="107">
        <v>87398</v>
      </c>
      <c r="F32" s="107">
        <v>86835</v>
      </c>
      <c r="G32" s="107">
        <v>87446</v>
      </c>
      <c r="H32" s="107">
        <v>89006</v>
      </c>
      <c r="I32" s="107">
        <v>94054</v>
      </c>
      <c r="J32" s="107">
        <v>97051</v>
      </c>
      <c r="K32" s="107">
        <v>96676</v>
      </c>
      <c r="L32" s="107">
        <v>97813</v>
      </c>
      <c r="M32" s="107">
        <v>98637</v>
      </c>
      <c r="N32" s="107">
        <v>99586</v>
      </c>
      <c r="O32" s="107">
        <v>101226</v>
      </c>
      <c r="P32" s="107">
        <v>103574</v>
      </c>
      <c r="Q32" s="107">
        <v>106200</v>
      </c>
      <c r="R32" s="107">
        <v>111353</v>
      </c>
      <c r="S32" s="107">
        <v>115086</v>
      </c>
      <c r="T32" s="107">
        <v>121603</v>
      </c>
      <c r="U32" s="107">
        <v>125353</v>
      </c>
      <c r="V32" s="107">
        <v>132500</v>
      </c>
      <c r="W32" s="107">
        <v>134578</v>
      </c>
      <c r="X32" s="107">
        <v>139485</v>
      </c>
      <c r="Y32" s="107">
        <v>140993</v>
      </c>
      <c r="Z32" s="107">
        <v>142169</v>
      </c>
      <c r="AA32" s="107">
        <v>140763</v>
      </c>
      <c r="AB32" s="107">
        <v>138976</v>
      </c>
      <c r="AC32" s="107">
        <v>136709</v>
      </c>
      <c r="AD32" s="107">
        <v>136986</v>
      </c>
      <c r="AE32" s="107">
        <v>134456</v>
      </c>
      <c r="AF32" s="107">
        <v>134039</v>
      </c>
      <c r="AG32" s="107">
        <v>133665</v>
      </c>
      <c r="AH32" s="107">
        <v>133661</v>
      </c>
      <c r="AI32" s="107">
        <v>135835</v>
      </c>
      <c r="AJ32" s="107">
        <v>131119</v>
      </c>
      <c r="AK32" s="107">
        <v>130640</v>
      </c>
      <c r="AL32" s="107">
        <v>133309</v>
      </c>
      <c r="AM32" s="107">
        <v>125290</v>
      </c>
      <c r="AN32" s="107">
        <v>118188</v>
      </c>
      <c r="AO32" s="107">
        <v>114845</v>
      </c>
      <c r="AP32" s="107">
        <v>115360</v>
      </c>
      <c r="AQ32" s="107">
        <v>110818</v>
      </c>
      <c r="AR32" s="107">
        <v>109350</v>
      </c>
      <c r="AS32" s="107">
        <v>105490</v>
      </c>
      <c r="AT32" s="107">
        <v>95317</v>
      </c>
      <c r="AU32" s="107">
        <v>92708</v>
      </c>
      <c r="AV32" s="107">
        <v>86886</v>
      </c>
      <c r="AW32" s="107">
        <v>87752</v>
      </c>
      <c r="AX32" s="107">
        <v>85930</v>
      </c>
      <c r="AY32" s="107">
        <f t="shared" si="6"/>
        <v>1769919</v>
      </c>
      <c r="AZ32" s="107">
        <f t="shared" si="7"/>
        <v>5453089</v>
      </c>
      <c r="BA32" s="107">
        <f t="shared" si="8"/>
        <v>746374.84230000002</v>
      </c>
      <c r="BB32" s="108">
        <f t="shared" si="9"/>
        <v>13.687193484280195</v>
      </c>
      <c r="BC32" s="108">
        <f t="shared" si="10"/>
        <v>456706766.00336999</v>
      </c>
      <c r="BD32" s="108">
        <f t="shared" si="11"/>
        <v>9404323.0129799992</v>
      </c>
    </row>
    <row r="33" spans="1:56" x14ac:dyDescent="0.25">
      <c r="A33" s="112">
        <v>6</v>
      </c>
      <c r="B33" s="101" t="s">
        <v>315</v>
      </c>
      <c r="C33" s="107">
        <v>10877</v>
      </c>
      <c r="D33" s="107">
        <v>10754</v>
      </c>
      <c r="E33" s="107">
        <v>10897</v>
      </c>
      <c r="F33" s="107">
        <v>11082</v>
      </c>
      <c r="G33" s="107">
        <v>11300</v>
      </c>
      <c r="H33" s="107">
        <v>11606</v>
      </c>
      <c r="I33" s="107">
        <v>12035</v>
      </c>
      <c r="J33" s="107">
        <v>12441</v>
      </c>
      <c r="K33" s="107">
        <v>12341</v>
      </c>
      <c r="L33" s="107">
        <v>12453</v>
      </c>
      <c r="M33" s="107">
        <v>12638</v>
      </c>
      <c r="N33" s="107">
        <v>12776</v>
      </c>
      <c r="O33" s="107">
        <v>12890</v>
      </c>
      <c r="P33" s="107">
        <v>12804</v>
      </c>
      <c r="Q33" s="107">
        <v>12765</v>
      </c>
      <c r="R33" s="107">
        <v>13100</v>
      </c>
      <c r="S33" s="107">
        <v>13591</v>
      </c>
      <c r="T33" s="107">
        <v>14321</v>
      </c>
      <c r="U33" s="107">
        <v>14429</v>
      </c>
      <c r="V33" s="107">
        <v>14937</v>
      </c>
      <c r="W33" s="107">
        <v>15158</v>
      </c>
      <c r="X33" s="107">
        <v>15483</v>
      </c>
      <c r="Y33" s="107">
        <v>15370</v>
      </c>
      <c r="Z33" s="107">
        <v>16060</v>
      </c>
      <c r="AA33" s="107">
        <v>15860</v>
      </c>
      <c r="AB33" s="107">
        <v>15927</v>
      </c>
      <c r="AC33" s="107">
        <v>16138</v>
      </c>
      <c r="AD33" s="107">
        <v>16334</v>
      </c>
      <c r="AE33" s="107">
        <v>16309</v>
      </c>
      <c r="AF33" s="107">
        <v>16254</v>
      </c>
      <c r="AG33" s="107">
        <v>16552</v>
      </c>
      <c r="AH33" s="107">
        <v>16930</v>
      </c>
      <c r="AI33" s="107">
        <v>17084</v>
      </c>
      <c r="AJ33" s="107">
        <v>16987</v>
      </c>
      <c r="AK33" s="107">
        <v>17238</v>
      </c>
      <c r="AL33" s="107">
        <v>17941</v>
      </c>
      <c r="AM33" s="107">
        <v>17211</v>
      </c>
      <c r="AN33" s="107">
        <v>16774</v>
      </c>
      <c r="AO33" s="107">
        <v>16298</v>
      </c>
      <c r="AP33" s="107">
        <v>16486</v>
      </c>
      <c r="AQ33" s="107">
        <v>15621</v>
      </c>
      <c r="AR33" s="107">
        <v>15249</v>
      </c>
      <c r="AS33" s="107">
        <v>14166</v>
      </c>
      <c r="AT33" s="107">
        <v>13041</v>
      </c>
      <c r="AU33" s="107">
        <v>12316</v>
      </c>
      <c r="AV33" s="107">
        <v>11604</v>
      </c>
      <c r="AW33" s="107">
        <v>11821</v>
      </c>
      <c r="AX33" s="107">
        <v>11635</v>
      </c>
      <c r="AY33" s="107">
        <f t="shared" si="6"/>
        <v>220671</v>
      </c>
      <c r="AZ33" s="107">
        <f t="shared" si="7"/>
        <v>683884</v>
      </c>
      <c r="BA33" s="107">
        <f t="shared" si="8"/>
        <v>93056.960699999996</v>
      </c>
      <c r="BB33" s="108">
        <f t="shared" si="9"/>
        <v>13.60712645711846</v>
      </c>
      <c r="BC33" s="108">
        <f t="shared" si="10"/>
        <v>56941554.252329998</v>
      </c>
      <c r="BD33" s="108">
        <f t="shared" si="11"/>
        <v>1172517.7048199999</v>
      </c>
    </row>
    <row r="34" spans="1:56" x14ac:dyDescent="0.25">
      <c r="A34" s="112">
        <v>7</v>
      </c>
      <c r="B34" s="101" t="s">
        <v>312</v>
      </c>
      <c r="C34" s="107">
        <v>20919</v>
      </c>
      <c r="D34" s="107">
        <v>20641</v>
      </c>
      <c r="E34" s="107">
        <v>20770</v>
      </c>
      <c r="F34" s="107">
        <v>20821</v>
      </c>
      <c r="G34" s="107">
        <v>21006</v>
      </c>
      <c r="H34" s="107">
        <v>21332</v>
      </c>
      <c r="I34" s="107">
        <v>21702</v>
      </c>
      <c r="J34" s="107">
        <v>22550</v>
      </c>
      <c r="K34" s="107">
        <v>22429</v>
      </c>
      <c r="L34" s="107">
        <v>22455</v>
      </c>
      <c r="M34" s="107">
        <v>22998</v>
      </c>
      <c r="N34" s="107">
        <v>23265</v>
      </c>
      <c r="O34" s="107">
        <v>23934</v>
      </c>
      <c r="P34" s="107">
        <v>24312</v>
      </c>
      <c r="Q34" s="107">
        <v>24726</v>
      </c>
      <c r="R34" s="107">
        <v>26129</v>
      </c>
      <c r="S34" s="107">
        <v>27132</v>
      </c>
      <c r="T34" s="107">
        <v>28487</v>
      </c>
      <c r="U34" s="107">
        <v>29986</v>
      </c>
      <c r="V34" s="107">
        <v>31451</v>
      </c>
      <c r="W34" s="107">
        <v>32095</v>
      </c>
      <c r="X34" s="107">
        <v>33441</v>
      </c>
      <c r="Y34" s="107">
        <v>33194</v>
      </c>
      <c r="Z34" s="107">
        <v>34362</v>
      </c>
      <c r="AA34" s="107">
        <v>33443</v>
      </c>
      <c r="AB34" s="107">
        <v>33064</v>
      </c>
      <c r="AC34" s="107">
        <v>32609</v>
      </c>
      <c r="AD34" s="107">
        <v>32159</v>
      </c>
      <c r="AE34" s="107">
        <v>31948</v>
      </c>
      <c r="AF34" s="107">
        <v>32126</v>
      </c>
      <c r="AG34" s="107">
        <v>32232</v>
      </c>
      <c r="AH34" s="107">
        <v>32410</v>
      </c>
      <c r="AI34" s="107">
        <v>31956</v>
      </c>
      <c r="AJ34" s="107">
        <v>31211</v>
      </c>
      <c r="AK34" s="107">
        <v>31260</v>
      </c>
      <c r="AL34" s="107">
        <v>32020</v>
      </c>
      <c r="AM34" s="107">
        <v>30372</v>
      </c>
      <c r="AN34" s="107">
        <v>29085</v>
      </c>
      <c r="AO34" s="107">
        <v>28891</v>
      </c>
      <c r="AP34" s="107">
        <v>29031</v>
      </c>
      <c r="AQ34" s="107">
        <v>27737</v>
      </c>
      <c r="AR34" s="107">
        <v>26446</v>
      </c>
      <c r="AS34" s="107">
        <v>25231</v>
      </c>
      <c r="AT34" s="107">
        <v>22665</v>
      </c>
      <c r="AU34" s="107">
        <v>21314</v>
      </c>
      <c r="AV34" s="107">
        <v>20180</v>
      </c>
      <c r="AW34" s="107">
        <v>20078</v>
      </c>
      <c r="AX34" s="107">
        <v>20165</v>
      </c>
      <c r="AY34" s="107">
        <f t="shared" si="6"/>
        <v>415608</v>
      </c>
      <c r="AZ34" s="107">
        <f t="shared" si="7"/>
        <v>1297770</v>
      </c>
      <c r="BA34" s="107">
        <f t="shared" si="8"/>
        <v>175261.89359999998</v>
      </c>
      <c r="BB34" s="108">
        <f t="shared" si="9"/>
        <v>13.504850135231974</v>
      </c>
      <c r="BC34" s="108">
        <f t="shared" si="10"/>
        <v>107242752.69383998</v>
      </c>
      <c r="BD34" s="108">
        <f t="shared" si="11"/>
        <v>2208299.8593599997</v>
      </c>
    </row>
    <row r="35" spans="1:56" x14ac:dyDescent="0.25">
      <c r="A35" s="112">
        <v>8</v>
      </c>
      <c r="B35" s="101" t="s">
        <v>309</v>
      </c>
      <c r="C35" s="107">
        <v>22569</v>
      </c>
      <c r="D35" s="107">
        <v>21483</v>
      </c>
      <c r="E35" s="107">
        <v>21827</v>
      </c>
      <c r="F35" s="107">
        <v>22439</v>
      </c>
      <c r="G35" s="107">
        <v>22706</v>
      </c>
      <c r="H35" s="107">
        <v>23230</v>
      </c>
      <c r="I35" s="107">
        <v>24537</v>
      </c>
      <c r="J35" s="107">
        <v>25858</v>
      </c>
      <c r="K35" s="107">
        <v>25904</v>
      </c>
      <c r="L35" s="107">
        <v>26996</v>
      </c>
      <c r="M35" s="107">
        <v>27691</v>
      </c>
      <c r="N35" s="107">
        <v>28530</v>
      </c>
      <c r="O35" s="107">
        <v>28225</v>
      </c>
      <c r="P35" s="107">
        <v>28888</v>
      </c>
      <c r="Q35" s="107">
        <v>29345</v>
      </c>
      <c r="R35" s="107">
        <v>30294</v>
      </c>
      <c r="S35" s="107">
        <v>31775</v>
      </c>
      <c r="T35" s="107">
        <v>33326</v>
      </c>
      <c r="U35" s="107">
        <v>34798</v>
      </c>
      <c r="V35" s="107">
        <v>36027</v>
      </c>
      <c r="W35" s="107">
        <v>36859</v>
      </c>
      <c r="X35" s="107">
        <v>37378</v>
      </c>
      <c r="Y35" s="107">
        <v>37754</v>
      </c>
      <c r="Z35" s="107">
        <v>38846</v>
      </c>
      <c r="AA35" s="107">
        <v>39094</v>
      </c>
      <c r="AB35" s="107">
        <v>39852</v>
      </c>
      <c r="AC35" s="107">
        <v>40387</v>
      </c>
      <c r="AD35" s="107">
        <v>40376</v>
      </c>
      <c r="AE35" s="107">
        <v>40083</v>
      </c>
      <c r="AF35" s="107">
        <v>39434</v>
      </c>
      <c r="AG35" s="107">
        <v>38531</v>
      </c>
      <c r="AH35" s="107">
        <v>37512</v>
      </c>
      <c r="AI35" s="107">
        <v>37597</v>
      </c>
      <c r="AJ35" s="107">
        <v>37015</v>
      </c>
      <c r="AK35" s="107">
        <v>36848</v>
      </c>
      <c r="AL35" s="107">
        <v>36855</v>
      </c>
      <c r="AM35" s="107">
        <v>34768</v>
      </c>
      <c r="AN35" s="107">
        <v>33408</v>
      </c>
      <c r="AO35" s="107">
        <v>31636</v>
      </c>
      <c r="AP35" s="107">
        <v>30500</v>
      </c>
      <c r="AQ35" s="107">
        <v>28245</v>
      </c>
      <c r="AR35" s="107">
        <v>27051</v>
      </c>
      <c r="AS35" s="107">
        <v>26327</v>
      </c>
      <c r="AT35" s="107">
        <v>25440</v>
      </c>
      <c r="AU35" s="107">
        <v>24611</v>
      </c>
      <c r="AV35" s="107">
        <v>23451</v>
      </c>
      <c r="AW35" s="107">
        <v>22736</v>
      </c>
      <c r="AX35" s="107">
        <v>22352</v>
      </c>
      <c r="AY35" s="107">
        <f t="shared" si="6"/>
        <v>475623</v>
      </c>
      <c r="AZ35" s="107">
        <f t="shared" si="7"/>
        <v>1491394</v>
      </c>
      <c r="BA35" s="107">
        <f t="shared" si="8"/>
        <v>200570.21909999999</v>
      </c>
      <c r="BB35" s="108">
        <f t="shared" si="9"/>
        <v>13.448506504652695</v>
      </c>
      <c r="BC35" s="108">
        <f t="shared" si="10"/>
        <v>122728917.06728999</v>
      </c>
      <c r="BD35" s="108">
        <f t="shared" si="11"/>
        <v>2527184.7606599997</v>
      </c>
    </row>
    <row r="36" spans="1:56" x14ac:dyDescent="0.25">
      <c r="A36" s="112">
        <v>9</v>
      </c>
      <c r="B36" s="101" t="s">
        <v>317</v>
      </c>
      <c r="C36" s="107">
        <v>61828</v>
      </c>
      <c r="D36" s="107">
        <v>60605</v>
      </c>
      <c r="E36" s="107">
        <v>61774</v>
      </c>
      <c r="F36" s="107">
        <v>62023</v>
      </c>
      <c r="G36" s="107">
        <v>61689</v>
      </c>
      <c r="H36" s="107">
        <v>63723</v>
      </c>
      <c r="I36" s="107">
        <v>66887</v>
      </c>
      <c r="J36" s="107">
        <v>70122</v>
      </c>
      <c r="K36" s="107">
        <v>70085</v>
      </c>
      <c r="L36" s="107">
        <v>71940</v>
      </c>
      <c r="M36" s="107">
        <v>74895</v>
      </c>
      <c r="N36" s="107">
        <v>75877</v>
      </c>
      <c r="O36" s="107">
        <v>79001</v>
      </c>
      <c r="P36" s="107">
        <v>81454</v>
      </c>
      <c r="Q36" s="107">
        <v>84992</v>
      </c>
      <c r="R36" s="107">
        <v>89121</v>
      </c>
      <c r="S36" s="107">
        <v>91260</v>
      </c>
      <c r="T36" s="107">
        <v>96906</v>
      </c>
      <c r="U36" s="107">
        <v>101339</v>
      </c>
      <c r="V36" s="107">
        <v>104810</v>
      </c>
      <c r="W36" s="107">
        <v>109020</v>
      </c>
      <c r="X36" s="107">
        <v>114684</v>
      </c>
      <c r="Y36" s="107">
        <v>116493</v>
      </c>
      <c r="Z36" s="107">
        <v>120676</v>
      </c>
      <c r="AA36" s="107">
        <v>119732</v>
      </c>
      <c r="AB36" s="107">
        <v>119168</v>
      </c>
      <c r="AC36" s="107">
        <v>114989</v>
      </c>
      <c r="AD36" s="107">
        <v>113080</v>
      </c>
      <c r="AE36" s="107">
        <v>111283</v>
      </c>
      <c r="AF36" s="107">
        <v>107385</v>
      </c>
      <c r="AG36" s="107">
        <v>105977</v>
      </c>
      <c r="AH36" s="107">
        <v>104886</v>
      </c>
      <c r="AI36" s="107">
        <v>103802</v>
      </c>
      <c r="AJ36" s="107">
        <v>100186</v>
      </c>
      <c r="AK36" s="107">
        <v>98967</v>
      </c>
      <c r="AL36" s="107">
        <v>98602</v>
      </c>
      <c r="AM36" s="107">
        <v>94317</v>
      </c>
      <c r="AN36" s="107">
        <v>90645</v>
      </c>
      <c r="AO36" s="107">
        <v>86685</v>
      </c>
      <c r="AP36" s="107">
        <v>86129</v>
      </c>
      <c r="AQ36" s="107">
        <v>83031</v>
      </c>
      <c r="AR36" s="107">
        <v>80863</v>
      </c>
      <c r="AS36" s="107">
        <v>79113</v>
      </c>
      <c r="AT36" s="107">
        <v>73675</v>
      </c>
      <c r="AU36" s="107">
        <v>71199</v>
      </c>
      <c r="AV36" s="107">
        <v>67050</v>
      </c>
      <c r="AW36" s="107">
        <v>67008</v>
      </c>
      <c r="AX36" s="107">
        <v>65741</v>
      </c>
      <c r="AY36" s="107">
        <f t="shared" si="6"/>
        <v>1324182</v>
      </c>
      <c r="AZ36" s="107">
        <f t="shared" si="7"/>
        <v>4234717</v>
      </c>
      <c r="BA36" s="107">
        <f t="shared" si="8"/>
        <v>558407.54940000002</v>
      </c>
      <c r="BB36" s="108">
        <f t="shared" si="9"/>
        <v>13.186419526971934</v>
      </c>
      <c r="BC36" s="108">
        <f t="shared" si="10"/>
        <v>341689579.47785997</v>
      </c>
      <c r="BD36" s="108">
        <f t="shared" si="11"/>
        <v>7035935.1224400001</v>
      </c>
    </row>
    <row r="37" spans="1:56" x14ac:dyDescent="0.25">
      <c r="A37" s="112">
        <v>10</v>
      </c>
      <c r="B37" s="101" t="s">
        <v>313</v>
      </c>
      <c r="C37" s="107">
        <v>73048</v>
      </c>
      <c r="D37" s="107">
        <v>71135</v>
      </c>
      <c r="E37" s="107">
        <v>72415</v>
      </c>
      <c r="F37" s="107">
        <v>71384</v>
      </c>
      <c r="G37" s="107">
        <v>71287</v>
      </c>
      <c r="H37" s="107">
        <v>73093</v>
      </c>
      <c r="I37" s="107">
        <v>74916</v>
      </c>
      <c r="J37" s="107">
        <v>78462</v>
      </c>
      <c r="K37" s="107">
        <v>78583</v>
      </c>
      <c r="L37" s="107">
        <v>80225</v>
      </c>
      <c r="M37" s="107">
        <v>81467</v>
      </c>
      <c r="N37" s="107">
        <v>83255</v>
      </c>
      <c r="O37" s="107">
        <v>84064</v>
      </c>
      <c r="P37" s="107">
        <v>86892</v>
      </c>
      <c r="Q37" s="107">
        <v>90586</v>
      </c>
      <c r="R37" s="107">
        <v>93591</v>
      </c>
      <c r="S37" s="107">
        <v>97329</v>
      </c>
      <c r="T37" s="107">
        <v>103758</v>
      </c>
      <c r="U37" s="107">
        <v>108893</v>
      </c>
      <c r="V37" s="107">
        <v>115511</v>
      </c>
      <c r="W37" s="107">
        <v>119815</v>
      </c>
      <c r="X37" s="107">
        <v>127232</v>
      </c>
      <c r="Y37" s="107">
        <v>131130</v>
      </c>
      <c r="Z37" s="107">
        <v>132064</v>
      </c>
      <c r="AA37" s="107">
        <v>133073</v>
      </c>
      <c r="AB37" s="107">
        <v>131712</v>
      </c>
      <c r="AC37" s="107">
        <v>127709</v>
      </c>
      <c r="AD37" s="107">
        <v>125938</v>
      </c>
      <c r="AE37" s="107">
        <v>122527</v>
      </c>
      <c r="AF37" s="107">
        <v>120522</v>
      </c>
      <c r="AG37" s="107">
        <v>116482</v>
      </c>
      <c r="AH37" s="107">
        <v>114802</v>
      </c>
      <c r="AI37" s="107">
        <v>115199</v>
      </c>
      <c r="AJ37" s="107">
        <v>112423</v>
      </c>
      <c r="AK37" s="107">
        <v>110341</v>
      </c>
      <c r="AL37" s="107">
        <v>110852</v>
      </c>
      <c r="AM37" s="107">
        <v>104003</v>
      </c>
      <c r="AN37" s="107">
        <v>101199</v>
      </c>
      <c r="AO37" s="107">
        <v>98378</v>
      </c>
      <c r="AP37" s="107">
        <v>98271</v>
      </c>
      <c r="AQ37" s="107">
        <v>96259</v>
      </c>
      <c r="AR37" s="107">
        <v>94950</v>
      </c>
      <c r="AS37" s="107">
        <v>92246</v>
      </c>
      <c r="AT37" s="107">
        <v>86434</v>
      </c>
      <c r="AU37" s="107">
        <v>84452</v>
      </c>
      <c r="AV37" s="107">
        <v>81584</v>
      </c>
      <c r="AW37" s="107">
        <v>80953</v>
      </c>
      <c r="AX37" s="107">
        <v>80631</v>
      </c>
      <c r="AY37" s="107">
        <f t="shared" si="6"/>
        <v>1465490</v>
      </c>
      <c r="AZ37" s="107">
        <f t="shared" si="7"/>
        <v>4741075</v>
      </c>
      <c r="BA37" s="107">
        <f t="shared" si="8"/>
        <v>617997.13300000003</v>
      </c>
      <c r="BB37" s="108">
        <f t="shared" si="9"/>
        <v>13.034957957847114</v>
      </c>
      <c r="BC37" s="108">
        <f t="shared" si="10"/>
        <v>378152445.68269998</v>
      </c>
      <c r="BD37" s="108">
        <f t="shared" si="11"/>
        <v>7786763.8758000005</v>
      </c>
    </row>
    <row r="38" spans="1:56" x14ac:dyDescent="0.25">
      <c r="A38" s="112">
        <v>11</v>
      </c>
      <c r="B38" s="101" t="s">
        <v>319</v>
      </c>
      <c r="C38" s="107">
        <v>6504</v>
      </c>
      <c r="D38" s="107">
        <v>6516</v>
      </c>
      <c r="E38" s="107">
        <v>6589</v>
      </c>
      <c r="F38" s="107">
        <v>6439</v>
      </c>
      <c r="G38" s="107">
        <v>6213</v>
      </c>
      <c r="H38" s="107">
        <v>6336</v>
      </c>
      <c r="I38" s="107">
        <v>6242</v>
      </c>
      <c r="J38" s="107">
        <v>6266</v>
      </c>
      <c r="K38" s="107">
        <v>6390</v>
      </c>
      <c r="L38" s="107">
        <v>6237</v>
      </c>
      <c r="M38" s="107">
        <v>6455</v>
      </c>
      <c r="N38" s="107">
        <v>6828</v>
      </c>
      <c r="O38" s="107">
        <v>6544</v>
      </c>
      <c r="P38" s="107">
        <v>6992</v>
      </c>
      <c r="Q38" s="107">
        <v>7222</v>
      </c>
      <c r="R38" s="107">
        <v>7549</v>
      </c>
      <c r="S38" s="107">
        <v>7847</v>
      </c>
      <c r="T38" s="107">
        <v>8511</v>
      </c>
      <c r="U38" s="107">
        <v>9232</v>
      </c>
      <c r="V38" s="107">
        <v>9474</v>
      </c>
      <c r="W38" s="107">
        <v>9817</v>
      </c>
      <c r="X38" s="107">
        <v>10282</v>
      </c>
      <c r="Y38" s="107">
        <v>10745</v>
      </c>
      <c r="Z38" s="107">
        <v>10880</v>
      </c>
      <c r="AA38" s="107">
        <v>11097</v>
      </c>
      <c r="AB38" s="107">
        <v>10793</v>
      </c>
      <c r="AC38" s="107">
        <v>10507</v>
      </c>
      <c r="AD38" s="107">
        <v>10406</v>
      </c>
      <c r="AE38" s="107">
        <v>10419</v>
      </c>
      <c r="AF38" s="107">
        <v>10370</v>
      </c>
      <c r="AG38" s="107">
        <v>10396</v>
      </c>
      <c r="AH38" s="107">
        <v>10036</v>
      </c>
      <c r="AI38" s="107">
        <v>10017</v>
      </c>
      <c r="AJ38" s="107">
        <v>9879</v>
      </c>
      <c r="AK38" s="107">
        <v>9764</v>
      </c>
      <c r="AL38" s="107">
        <v>9880</v>
      </c>
      <c r="AM38" s="107">
        <v>9427</v>
      </c>
      <c r="AN38" s="107">
        <v>9120</v>
      </c>
      <c r="AO38" s="107">
        <v>8962</v>
      </c>
      <c r="AP38" s="107">
        <v>8774</v>
      </c>
      <c r="AQ38" s="107">
        <v>8558</v>
      </c>
      <c r="AR38" s="107">
        <v>8283</v>
      </c>
      <c r="AS38" s="107">
        <v>8289</v>
      </c>
      <c r="AT38" s="107">
        <v>7853</v>
      </c>
      <c r="AU38" s="107">
        <v>7425</v>
      </c>
      <c r="AV38" s="107">
        <v>7088</v>
      </c>
      <c r="AW38" s="107">
        <v>7042</v>
      </c>
      <c r="AX38" s="107">
        <v>6972</v>
      </c>
      <c r="AY38" s="107">
        <f t="shared" si="6"/>
        <v>121680</v>
      </c>
      <c r="AZ38" s="107">
        <f t="shared" si="7"/>
        <v>403467</v>
      </c>
      <c r="BA38" s="107">
        <f t="shared" si="8"/>
        <v>51312.456000000006</v>
      </c>
      <c r="BB38" s="108">
        <f t="shared" si="9"/>
        <v>12.717881759846531</v>
      </c>
      <c r="BC38" s="108">
        <f t="shared" si="10"/>
        <v>31398091.826400001</v>
      </c>
      <c r="BD38" s="108">
        <f t="shared" si="11"/>
        <v>646536.94560000009</v>
      </c>
    </row>
    <row r="39" spans="1:56" x14ac:dyDescent="0.25">
      <c r="A39" s="112">
        <v>12</v>
      </c>
      <c r="B39" s="101" t="s">
        <v>314</v>
      </c>
      <c r="C39" s="107">
        <v>48015</v>
      </c>
      <c r="D39" s="107">
        <v>46881</v>
      </c>
      <c r="E39" s="107">
        <v>47358</v>
      </c>
      <c r="F39" s="107">
        <v>47033</v>
      </c>
      <c r="G39" s="107">
        <v>46848</v>
      </c>
      <c r="H39" s="107">
        <v>47268</v>
      </c>
      <c r="I39" s="107">
        <v>49141</v>
      </c>
      <c r="J39" s="107">
        <v>50674</v>
      </c>
      <c r="K39" s="107">
        <v>50798</v>
      </c>
      <c r="L39" s="107">
        <v>51362</v>
      </c>
      <c r="M39" s="107">
        <v>51997</v>
      </c>
      <c r="N39" s="107">
        <v>53399</v>
      </c>
      <c r="O39" s="107">
        <v>54035</v>
      </c>
      <c r="P39" s="107">
        <v>55926</v>
      </c>
      <c r="Q39" s="107">
        <v>57988</v>
      </c>
      <c r="R39" s="107">
        <v>61123</v>
      </c>
      <c r="S39" s="107">
        <v>62673</v>
      </c>
      <c r="T39" s="107">
        <v>68029</v>
      </c>
      <c r="U39" s="107">
        <v>71758</v>
      </c>
      <c r="V39" s="107">
        <v>76499</v>
      </c>
      <c r="W39" s="107">
        <v>80018</v>
      </c>
      <c r="X39" s="107">
        <v>84309</v>
      </c>
      <c r="Y39" s="107">
        <v>85793</v>
      </c>
      <c r="Z39" s="107">
        <v>86594</v>
      </c>
      <c r="AA39" s="107">
        <v>85359</v>
      </c>
      <c r="AB39" s="107">
        <v>85534</v>
      </c>
      <c r="AC39" s="107">
        <v>82574</v>
      </c>
      <c r="AD39" s="107">
        <v>82044</v>
      </c>
      <c r="AE39" s="107">
        <v>81322</v>
      </c>
      <c r="AF39" s="107">
        <v>80201</v>
      </c>
      <c r="AG39" s="107">
        <v>79651</v>
      </c>
      <c r="AH39" s="107">
        <v>78473</v>
      </c>
      <c r="AI39" s="107">
        <v>79309</v>
      </c>
      <c r="AJ39" s="107">
        <v>76699</v>
      </c>
      <c r="AK39" s="107">
        <v>75531</v>
      </c>
      <c r="AL39" s="107">
        <v>76641</v>
      </c>
      <c r="AM39" s="107">
        <v>72687</v>
      </c>
      <c r="AN39" s="107">
        <v>70033</v>
      </c>
      <c r="AO39" s="107">
        <v>68299</v>
      </c>
      <c r="AP39" s="107">
        <v>68852</v>
      </c>
      <c r="AQ39" s="107">
        <v>67391</v>
      </c>
      <c r="AR39" s="107">
        <v>64966</v>
      </c>
      <c r="AS39" s="107">
        <v>63054</v>
      </c>
      <c r="AT39" s="107">
        <v>58313</v>
      </c>
      <c r="AU39" s="107">
        <v>57904</v>
      </c>
      <c r="AV39" s="107">
        <v>54496</v>
      </c>
      <c r="AW39" s="107">
        <v>54163</v>
      </c>
      <c r="AX39" s="107">
        <v>55519</v>
      </c>
      <c r="AY39" s="107">
        <f t="shared" si="6"/>
        <v>950548</v>
      </c>
      <c r="AZ39" s="107">
        <f t="shared" si="7"/>
        <v>3154534</v>
      </c>
      <c r="BA39" s="107">
        <f t="shared" si="8"/>
        <v>400846.09160000004</v>
      </c>
      <c r="BB39" s="108">
        <f t="shared" si="9"/>
        <v>12.706982761954698</v>
      </c>
      <c r="BC39" s="108">
        <f t="shared" si="10"/>
        <v>245277723.45004001</v>
      </c>
      <c r="BD39" s="108">
        <f t="shared" si="11"/>
        <v>5050660.75416</v>
      </c>
    </row>
    <row r="40" spans="1:56" x14ac:dyDescent="0.25">
      <c r="A40" s="112">
        <v>13</v>
      </c>
      <c r="B40" s="101" t="s">
        <v>306</v>
      </c>
      <c r="C40" s="107">
        <v>11902</v>
      </c>
      <c r="D40" s="107">
        <v>11761</v>
      </c>
      <c r="E40" s="107">
        <v>11971</v>
      </c>
      <c r="F40" s="107">
        <v>11987</v>
      </c>
      <c r="G40" s="107">
        <v>11849</v>
      </c>
      <c r="H40" s="107">
        <v>12152</v>
      </c>
      <c r="I40" s="107">
        <v>12239</v>
      </c>
      <c r="J40" s="107">
        <v>12546</v>
      </c>
      <c r="K40" s="107">
        <v>12560</v>
      </c>
      <c r="L40" s="107">
        <v>12715</v>
      </c>
      <c r="M40" s="107">
        <v>13502</v>
      </c>
      <c r="N40" s="107">
        <v>13883</v>
      </c>
      <c r="O40" s="107">
        <v>14135</v>
      </c>
      <c r="P40" s="107">
        <v>14772</v>
      </c>
      <c r="Q40" s="107">
        <v>15286</v>
      </c>
      <c r="R40" s="107">
        <v>15621</v>
      </c>
      <c r="S40" s="107">
        <v>15735</v>
      </c>
      <c r="T40" s="107">
        <v>17110</v>
      </c>
      <c r="U40" s="107">
        <v>18234</v>
      </c>
      <c r="V40" s="107">
        <v>19341</v>
      </c>
      <c r="W40" s="107">
        <v>19967</v>
      </c>
      <c r="X40" s="107">
        <v>20890</v>
      </c>
      <c r="Y40" s="107">
        <v>21656</v>
      </c>
      <c r="Z40" s="107">
        <v>21735</v>
      </c>
      <c r="AA40" s="107">
        <v>22057</v>
      </c>
      <c r="AB40" s="107">
        <v>21489</v>
      </c>
      <c r="AC40" s="107">
        <v>21067</v>
      </c>
      <c r="AD40" s="107">
        <v>21317</v>
      </c>
      <c r="AE40" s="107">
        <v>20812</v>
      </c>
      <c r="AF40" s="107">
        <v>20952</v>
      </c>
      <c r="AG40" s="107">
        <v>20478</v>
      </c>
      <c r="AH40" s="107">
        <v>20489</v>
      </c>
      <c r="AI40" s="107">
        <v>20583</v>
      </c>
      <c r="AJ40" s="107">
        <v>20198</v>
      </c>
      <c r="AK40" s="107">
        <v>19919</v>
      </c>
      <c r="AL40" s="107">
        <v>20513</v>
      </c>
      <c r="AM40" s="107">
        <v>19711</v>
      </c>
      <c r="AN40" s="107">
        <v>19307</v>
      </c>
      <c r="AO40" s="107">
        <v>18810</v>
      </c>
      <c r="AP40" s="107">
        <v>19016</v>
      </c>
      <c r="AQ40" s="107">
        <v>18445</v>
      </c>
      <c r="AR40" s="107">
        <v>18023</v>
      </c>
      <c r="AS40" s="107">
        <v>17573</v>
      </c>
      <c r="AT40" s="107">
        <v>16569</v>
      </c>
      <c r="AU40" s="107">
        <v>15988</v>
      </c>
      <c r="AV40" s="107">
        <v>14906</v>
      </c>
      <c r="AW40" s="107">
        <v>14874</v>
      </c>
      <c r="AX40" s="107">
        <v>15007</v>
      </c>
      <c r="AY40" s="107">
        <f t="shared" si="6"/>
        <v>241726</v>
      </c>
      <c r="AZ40" s="107">
        <f t="shared" si="7"/>
        <v>821652</v>
      </c>
      <c r="BA40" s="107">
        <f t="shared" si="8"/>
        <v>101935.8542</v>
      </c>
      <c r="BB40" s="108">
        <f t="shared" si="9"/>
        <v>12.40620776192354</v>
      </c>
      <c r="BC40" s="108">
        <f t="shared" si="10"/>
        <v>62374549.184979998</v>
      </c>
      <c r="BD40" s="108">
        <f t="shared" si="11"/>
        <v>1284391.7629199999</v>
      </c>
    </row>
    <row r="41" spans="1:56" x14ac:dyDescent="0.25">
      <c r="A41" s="112">
        <v>14</v>
      </c>
      <c r="B41" s="101" t="s">
        <v>321</v>
      </c>
      <c r="C41" s="107">
        <v>2937</v>
      </c>
      <c r="D41" s="107">
        <v>2880</v>
      </c>
      <c r="E41" s="107">
        <v>2936</v>
      </c>
      <c r="F41" s="107">
        <v>2813</v>
      </c>
      <c r="G41" s="107">
        <v>2713</v>
      </c>
      <c r="H41" s="107">
        <v>2908</v>
      </c>
      <c r="I41" s="107">
        <v>2809</v>
      </c>
      <c r="J41" s="107">
        <v>2888</v>
      </c>
      <c r="K41" s="107">
        <v>2972</v>
      </c>
      <c r="L41" s="107">
        <v>3076</v>
      </c>
      <c r="M41" s="107">
        <v>3091</v>
      </c>
      <c r="N41" s="107">
        <v>3206</v>
      </c>
      <c r="O41" s="107">
        <v>3251</v>
      </c>
      <c r="P41" s="107">
        <v>3351</v>
      </c>
      <c r="Q41" s="107">
        <v>3536</v>
      </c>
      <c r="R41" s="107">
        <v>3687</v>
      </c>
      <c r="S41" s="107">
        <v>3902</v>
      </c>
      <c r="T41" s="107">
        <v>4136</v>
      </c>
      <c r="U41" s="107">
        <v>4331</v>
      </c>
      <c r="V41" s="107">
        <v>4653</v>
      </c>
      <c r="W41" s="107">
        <v>4916</v>
      </c>
      <c r="X41" s="107">
        <v>5266</v>
      </c>
      <c r="Y41" s="107">
        <v>5216</v>
      </c>
      <c r="Z41" s="107">
        <v>5445</v>
      </c>
      <c r="AA41" s="107">
        <v>5246</v>
      </c>
      <c r="AB41" s="107">
        <v>5272</v>
      </c>
      <c r="AC41" s="107">
        <v>5092</v>
      </c>
      <c r="AD41" s="107">
        <v>5063</v>
      </c>
      <c r="AE41" s="107">
        <v>4964</v>
      </c>
      <c r="AF41" s="107">
        <v>4940</v>
      </c>
      <c r="AG41" s="107">
        <v>4948</v>
      </c>
      <c r="AH41" s="107">
        <v>4823</v>
      </c>
      <c r="AI41" s="107">
        <v>4908</v>
      </c>
      <c r="AJ41" s="107">
        <v>4732</v>
      </c>
      <c r="AK41" s="107">
        <v>4680</v>
      </c>
      <c r="AL41" s="107">
        <v>4788</v>
      </c>
      <c r="AM41" s="107">
        <v>4630</v>
      </c>
      <c r="AN41" s="107">
        <v>4553</v>
      </c>
      <c r="AO41" s="107">
        <v>4562</v>
      </c>
      <c r="AP41" s="107">
        <v>4566</v>
      </c>
      <c r="AQ41" s="107">
        <v>4571</v>
      </c>
      <c r="AR41" s="107">
        <v>4190</v>
      </c>
      <c r="AS41" s="107">
        <v>4280</v>
      </c>
      <c r="AT41" s="107">
        <v>4012</v>
      </c>
      <c r="AU41" s="107">
        <v>3770</v>
      </c>
      <c r="AV41" s="107">
        <v>3621</v>
      </c>
      <c r="AW41" s="107">
        <v>3573</v>
      </c>
      <c r="AX41" s="107">
        <v>3409</v>
      </c>
      <c r="AY41" s="107">
        <f t="shared" si="6"/>
        <v>57092</v>
      </c>
      <c r="AZ41" s="107">
        <f t="shared" si="7"/>
        <v>196112</v>
      </c>
      <c r="BA41" s="107">
        <f t="shared" si="8"/>
        <v>24075.696400000001</v>
      </c>
      <c r="BB41" s="108">
        <f t="shared" si="9"/>
        <v>12.276503426613365</v>
      </c>
      <c r="BC41" s="108">
        <f t="shared" si="10"/>
        <v>14731918.62716</v>
      </c>
      <c r="BD41" s="108">
        <f t="shared" si="11"/>
        <v>303353.77464000002</v>
      </c>
    </row>
    <row r="42" spans="1:56" x14ac:dyDescent="0.25">
      <c r="A42" s="112">
        <v>15</v>
      </c>
      <c r="B42" s="101" t="s">
        <v>311</v>
      </c>
      <c r="C42" s="107">
        <v>20211</v>
      </c>
      <c r="D42" s="107">
        <v>19869</v>
      </c>
      <c r="E42" s="107">
        <v>20692</v>
      </c>
      <c r="F42" s="107">
        <v>20420</v>
      </c>
      <c r="G42" s="107">
        <v>20578</v>
      </c>
      <c r="H42" s="107">
        <v>20669</v>
      </c>
      <c r="I42" s="107">
        <v>21596</v>
      </c>
      <c r="J42" s="107">
        <v>22081</v>
      </c>
      <c r="K42" s="107">
        <v>22189</v>
      </c>
      <c r="L42" s="107">
        <v>22471</v>
      </c>
      <c r="M42" s="107">
        <v>22965</v>
      </c>
      <c r="N42" s="107">
        <v>23228</v>
      </c>
      <c r="O42" s="107">
        <v>24097</v>
      </c>
      <c r="P42" s="107">
        <v>24890</v>
      </c>
      <c r="Q42" s="107">
        <v>26051</v>
      </c>
      <c r="R42" s="107">
        <v>27170</v>
      </c>
      <c r="S42" s="107">
        <v>27799</v>
      </c>
      <c r="T42" s="107">
        <v>29235</v>
      </c>
      <c r="U42" s="107">
        <v>30800</v>
      </c>
      <c r="V42" s="107">
        <v>32509</v>
      </c>
      <c r="W42" s="107">
        <v>33810</v>
      </c>
      <c r="X42" s="107">
        <v>35602</v>
      </c>
      <c r="Y42" s="107">
        <v>35843</v>
      </c>
      <c r="Z42" s="107">
        <v>37252</v>
      </c>
      <c r="AA42" s="107">
        <v>36575</v>
      </c>
      <c r="AB42" s="107">
        <v>37006</v>
      </c>
      <c r="AC42" s="107">
        <v>36443</v>
      </c>
      <c r="AD42" s="107">
        <v>36702</v>
      </c>
      <c r="AE42" s="107">
        <v>37278</v>
      </c>
      <c r="AF42" s="107">
        <v>37070</v>
      </c>
      <c r="AG42" s="107">
        <v>38068</v>
      </c>
      <c r="AH42" s="107">
        <v>37862</v>
      </c>
      <c r="AI42" s="107">
        <v>38498</v>
      </c>
      <c r="AJ42" s="107">
        <v>38087</v>
      </c>
      <c r="AK42" s="107">
        <v>38799</v>
      </c>
      <c r="AL42" s="107">
        <v>39641</v>
      </c>
      <c r="AM42" s="107">
        <v>38663</v>
      </c>
      <c r="AN42" s="107">
        <v>38132</v>
      </c>
      <c r="AO42" s="107">
        <v>37766</v>
      </c>
      <c r="AP42" s="107">
        <v>38226</v>
      </c>
      <c r="AQ42" s="107">
        <v>37403</v>
      </c>
      <c r="AR42" s="107">
        <v>36197</v>
      </c>
      <c r="AS42" s="107">
        <v>35837</v>
      </c>
      <c r="AT42" s="107">
        <v>34046</v>
      </c>
      <c r="AU42" s="107">
        <v>32237</v>
      </c>
      <c r="AV42" s="107">
        <v>30577</v>
      </c>
      <c r="AW42" s="107">
        <v>30242</v>
      </c>
      <c r="AX42" s="107">
        <v>29743</v>
      </c>
      <c r="AY42" s="107">
        <f t="shared" si="6"/>
        <v>416211</v>
      </c>
      <c r="AZ42" s="107">
        <f t="shared" si="7"/>
        <v>1493125</v>
      </c>
      <c r="BA42" s="107">
        <f t="shared" si="8"/>
        <v>175516.17870000002</v>
      </c>
      <c r="BB42" s="108">
        <f t="shared" si="9"/>
        <v>11.754955459187945</v>
      </c>
      <c r="BC42" s="108">
        <f t="shared" si="10"/>
        <v>107398349.74653001</v>
      </c>
      <c r="BD42" s="108">
        <f t="shared" si="11"/>
        <v>2211503.8516200003</v>
      </c>
    </row>
    <row r="43" spans="1:56" x14ac:dyDescent="0.25">
      <c r="A43" s="112">
        <v>16</v>
      </c>
      <c r="B43" s="101" t="s">
        <v>316</v>
      </c>
      <c r="C43" s="107">
        <v>21252</v>
      </c>
      <c r="D43" s="107">
        <v>21046</v>
      </c>
      <c r="E43" s="107">
        <v>21119</v>
      </c>
      <c r="F43" s="107">
        <v>21087</v>
      </c>
      <c r="G43" s="107">
        <v>21603</v>
      </c>
      <c r="H43" s="107">
        <v>22186</v>
      </c>
      <c r="I43" s="107">
        <v>24030</v>
      </c>
      <c r="J43" s="107">
        <v>24242</v>
      </c>
      <c r="K43" s="107">
        <v>24436</v>
      </c>
      <c r="L43" s="107">
        <v>24933</v>
      </c>
      <c r="M43" s="107">
        <v>25793</v>
      </c>
      <c r="N43" s="107">
        <v>26480</v>
      </c>
      <c r="O43" s="107">
        <v>27490</v>
      </c>
      <c r="P43" s="107">
        <v>28216</v>
      </c>
      <c r="Q43" s="107">
        <v>29904</v>
      </c>
      <c r="R43" s="107">
        <v>31727</v>
      </c>
      <c r="S43" s="107">
        <v>33673</v>
      </c>
      <c r="T43" s="107">
        <v>35629</v>
      </c>
      <c r="U43" s="107">
        <v>38191</v>
      </c>
      <c r="V43" s="107">
        <v>40420</v>
      </c>
      <c r="W43" s="107">
        <v>42088</v>
      </c>
      <c r="X43" s="107">
        <v>44532</v>
      </c>
      <c r="Y43" s="107">
        <v>45194</v>
      </c>
      <c r="Z43" s="107">
        <v>46068</v>
      </c>
      <c r="AA43" s="107">
        <v>45637</v>
      </c>
      <c r="AB43" s="107">
        <v>44766</v>
      </c>
      <c r="AC43" s="107">
        <v>43319</v>
      </c>
      <c r="AD43" s="107">
        <v>43706</v>
      </c>
      <c r="AE43" s="107">
        <v>42829</v>
      </c>
      <c r="AF43" s="107">
        <v>42275</v>
      </c>
      <c r="AG43" s="107">
        <v>42619</v>
      </c>
      <c r="AH43" s="107">
        <v>42547</v>
      </c>
      <c r="AI43" s="107">
        <v>42125</v>
      </c>
      <c r="AJ43" s="107">
        <v>41229</v>
      </c>
      <c r="AK43" s="107">
        <v>40491</v>
      </c>
      <c r="AL43" s="107">
        <v>40334</v>
      </c>
      <c r="AM43" s="107">
        <v>39136</v>
      </c>
      <c r="AN43" s="107">
        <v>38966</v>
      </c>
      <c r="AO43" s="107">
        <v>39111</v>
      </c>
      <c r="AP43" s="107">
        <v>39760</v>
      </c>
      <c r="AQ43" s="107">
        <v>38505</v>
      </c>
      <c r="AR43" s="107">
        <v>37912</v>
      </c>
      <c r="AS43" s="107">
        <v>37109</v>
      </c>
      <c r="AT43" s="107">
        <v>36177</v>
      </c>
      <c r="AU43" s="107">
        <v>34515</v>
      </c>
      <c r="AV43" s="107">
        <v>34061</v>
      </c>
      <c r="AW43" s="107">
        <v>33937</v>
      </c>
      <c r="AX43" s="107">
        <v>33959</v>
      </c>
      <c r="AY43" s="107">
        <f t="shared" si="6"/>
        <v>464846</v>
      </c>
      <c r="AZ43" s="107">
        <f t="shared" si="7"/>
        <v>1676364</v>
      </c>
      <c r="BA43" s="107">
        <f t="shared" si="8"/>
        <v>196025.5582</v>
      </c>
      <c r="BB43" s="108">
        <f t="shared" si="9"/>
        <v>11.693496054556171</v>
      </c>
      <c r="BC43" s="108">
        <f t="shared" si="10"/>
        <v>119948039.06257999</v>
      </c>
      <c r="BD43" s="108">
        <f t="shared" si="11"/>
        <v>2469922.0333199999</v>
      </c>
    </row>
    <row r="44" spans="1:56" x14ac:dyDescent="0.25">
      <c r="A44" s="112">
        <v>17</v>
      </c>
      <c r="B44" s="101" t="s">
        <v>310</v>
      </c>
      <c r="C44" s="107">
        <v>4885</v>
      </c>
      <c r="D44" s="107">
        <v>4672</v>
      </c>
      <c r="E44" s="107">
        <v>4796</v>
      </c>
      <c r="F44" s="107">
        <v>4785</v>
      </c>
      <c r="G44" s="107">
        <v>4693</v>
      </c>
      <c r="H44" s="107">
        <v>4643</v>
      </c>
      <c r="I44" s="107">
        <v>4891</v>
      </c>
      <c r="J44" s="107">
        <v>5194</v>
      </c>
      <c r="K44" s="107">
        <v>5157</v>
      </c>
      <c r="L44" s="107">
        <v>5377</v>
      </c>
      <c r="M44" s="107">
        <v>5362</v>
      </c>
      <c r="N44" s="107">
        <v>5730</v>
      </c>
      <c r="O44" s="107">
        <v>5909</v>
      </c>
      <c r="P44" s="107">
        <v>6173</v>
      </c>
      <c r="Q44" s="107">
        <v>6602</v>
      </c>
      <c r="R44" s="107">
        <v>6911</v>
      </c>
      <c r="S44" s="107">
        <v>7291</v>
      </c>
      <c r="T44" s="107">
        <v>7730</v>
      </c>
      <c r="U44" s="107">
        <v>8394</v>
      </c>
      <c r="V44" s="107">
        <v>8991</v>
      </c>
      <c r="W44" s="107">
        <v>9283</v>
      </c>
      <c r="X44" s="107">
        <v>9862</v>
      </c>
      <c r="Y44" s="107">
        <v>10000</v>
      </c>
      <c r="Z44" s="107">
        <v>10202</v>
      </c>
      <c r="AA44" s="107">
        <v>10093</v>
      </c>
      <c r="AB44" s="107">
        <v>9662</v>
      </c>
      <c r="AC44" s="107">
        <v>9552</v>
      </c>
      <c r="AD44" s="107">
        <v>9627</v>
      </c>
      <c r="AE44" s="107">
        <v>9197</v>
      </c>
      <c r="AF44" s="107">
        <v>9590</v>
      </c>
      <c r="AG44" s="107">
        <v>9121</v>
      </c>
      <c r="AH44" s="107">
        <v>9184</v>
      </c>
      <c r="AI44" s="107">
        <v>9281</v>
      </c>
      <c r="AJ44" s="107">
        <v>9233</v>
      </c>
      <c r="AK44" s="107">
        <v>9162</v>
      </c>
      <c r="AL44" s="107">
        <v>8883</v>
      </c>
      <c r="AM44" s="107">
        <v>8980</v>
      </c>
      <c r="AN44" s="107">
        <v>8738</v>
      </c>
      <c r="AO44" s="107">
        <v>8773</v>
      </c>
      <c r="AP44" s="107">
        <v>8837</v>
      </c>
      <c r="AQ44" s="107">
        <v>8928</v>
      </c>
      <c r="AR44" s="107">
        <v>8817</v>
      </c>
      <c r="AS44" s="107">
        <v>8799</v>
      </c>
      <c r="AT44" s="107">
        <v>8046</v>
      </c>
      <c r="AU44" s="107">
        <v>7763</v>
      </c>
      <c r="AV44" s="107">
        <v>7448</v>
      </c>
      <c r="AW44" s="107">
        <v>7422</v>
      </c>
      <c r="AX44" s="107">
        <v>7278</v>
      </c>
      <c r="AY44" s="107">
        <f t="shared" si="6"/>
        <v>100801</v>
      </c>
      <c r="AZ44" s="107">
        <f t="shared" si="7"/>
        <v>369947</v>
      </c>
      <c r="BA44" s="107">
        <f t="shared" si="8"/>
        <v>42507.7817</v>
      </c>
      <c r="BB44" s="108">
        <f t="shared" si="9"/>
        <v>11.490235547254066</v>
      </c>
      <c r="BC44" s="108">
        <f t="shared" si="10"/>
        <v>26010511.622229997</v>
      </c>
      <c r="BD44" s="108">
        <f t="shared" si="11"/>
        <v>535598.04941999994</v>
      </c>
    </row>
    <row r="45" spans="1:56" x14ac:dyDescent="0.25">
      <c r="A45" s="112">
        <v>18</v>
      </c>
      <c r="B45" s="101" t="s">
        <v>320</v>
      </c>
      <c r="C45" s="107">
        <v>19245</v>
      </c>
      <c r="D45" s="107">
        <v>18247</v>
      </c>
      <c r="E45" s="107">
        <v>18556</v>
      </c>
      <c r="F45" s="107">
        <v>18283</v>
      </c>
      <c r="G45" s="107">
        <v>17629</v>
      </c>
      <c r="H45" s="107">
        <v>17630</v>
      </c>
      <c r="I45" s="107">
        <v>18204</v>
      </c>
      <c r="J45" s="107">
        <v>18645</v>
      </c>
      <c r="K45" s="107">
        <v>18526</v>
      </c>
      <c r="L45" s="107">
        <v>18835</v>
      </c>
      <c r="M45" s="107">
        <v>19460</v>
      </c>
      <c r="N45" s="107">
        <v>20448</v>
      </c>
      <c r="O45" s="107">
        <v>20898</v>
      </c>
      <c r="P45" s="107">
        <v>22033</v>
      </c>
      <c r="Q45" s="107">
        <v>23044</v>
      </c>
      <c r="R45" s="107">
        <v>23954</v>
      </c>
      <c r="S45" s="107">
        <v>25235</v>
      </c>
      <c r="T45" s="107">
        <v>26792</v>
      </c>
      <c r="U45" s="107">
        <v>28579</v>
      </c>
      <c r="V45" s="107">
        <v>29783</v>
      </c>
      <c r="W45" s="107">
        <v>31753</v>
      </c>
      <c r="X45" s="107">
        <v>34201</v>
      </c>
      <c r="Y45" s="107">
        <v>35281</v>
      </c>
      <c r="Z45" s="107">
        <v>36551</v>
      </c>
      <c r="AA45" s="107">
        <v>36185</v>
      </c>
      <c r="AB45" s="107">
        <v>36113</v>
      </c>
      <c r="AC45" s="107">
        <v>35390</v>
      </c>
      <c r="AD45" s="107">
        <v>35681</v>
      </c>
      <c r="AE45" s="107">
        <v>35290</v>
      </c>
      <c r="AF45" s="107">
        <v>34389</v>
      </c>
      <c r="AG45" s="107">
        <v>34158</v>
      </c>
      <c r="AH45" s="107">
        <v>33904</v>
      </c>
      <c r="AI45" s="107">
        <v>34407</v>
      </c>
      <c r="AJ45" s="107">
        <v>34179</v>
      </c>
      <c r="AK45" s="107">
        <v>34456</v>
      </c>
      <c r="AL45" s="107">
        <v>35115</v>
      </c>
      <c r="AM45" s="107">
        <v>33662</v>
      </c>
      <c r="AN45" s="107">
        <v>32744</v>
      </c>
      <c r="AO45" s="107">
        <v>32313</v>
      </c>
      <c r="AP45" s="107">
        <v>32538</v>
      </c>
      <c r="AQ45" s="107">
        <v>32693</v>
      </c>
      <c r="AR45" s="107">
        <v>31420</v>
      </c>
      <c r="AS45" s="107">
        <v>30953</v>
      </c>
      <c r="AT45" s="107">
        <v>29471</v>
      </c>
      <c r="AU45" s="107">
        <v>28142</v>
      </c>
      <c r="AV45" s="107">
        <v>26989</v>
      </c>
      <c r="AW45" s="107">
        <v>26906</v>
      </c>
      <c r="AX45" s="107">
        <v>26681</v>
      </c>
      <c r="AY45" s="107">
        <f t="shared" si="6"/>
        <v>365664</v>
      </c>
      <c r="AZ45" s="107">
        <f t="shared" si="7"/>
        <v>1345591</v>
      </c>
      <c r="BA45" s="107">
        <f t="shared" si="8"/>
        <v>154200.50880000001</v>
      </c>
      <c r="BB45" s="108">
        <f t="shared" si="9"/>
        <v>11.45968639802139</v>
      </c>
      <c r="BC45" s="108">
        <f t="shared" si="10"/>
        <v>94355291.334720001</v>
      </c>
      <c r="BD45" s="108">
        <f t="shared" si="11"/>
        <v>1942926.4108800001</v>
      </c>
    </row>
    <row r="46" spans="1:56" x14ac:dyDescent="0.25">
      <c r="A46" s="112">
        <v>19</v>
      </c>
      <c r="B46" s="101" t="s">
        <v>307</v>
      </c>
      <c r="C46" s="107">
        <v>7576</v>
      </c>
      <c r="D46" s="107">
        <v>7388</v>
      </c>
      <c r="E46" s="107">
        <v>7509</v>
      </c>
      <c r="F46" s="107">
        <v>7550</v>
      </c>
      <c r="G46" s="107">
        <v>7696</v>
      </c>
      <c r="H46" s="107">
        <v>7660</v>
      </c>
      <c r="I46" s="107">
        <v>7931</v>
      </c>
      <c r="J46" s="107">
        <v>8303</v>
      </c>
      <c r="K46" s="107">
        <v>8401</v>
      </c>
      <c r="L46" s="107">
        <v>8419</v>
      </c>
      <c r="M46" s="107">
        <v>8646</v>
      </c>
      <c r="N46" s="107">
        <v>9234</v>
      </c>
      <c r="O46" s="107">
        <v>9811</v>
      </c>
      <c r="P46" s="107">
        <v>10431</v>
      </c>
      <c r="Q46" s="107">
        <v>11000</v>
      </c>
      <c r="R46" s="107">
        <v>11416</v>
      </c>
      <c r="S46" s="107">
        <v>12138</v>
      </c>
      <c r="T46" s="107">
        <v>12700</v>
      </c>
      <c r="U46" s="107">
        <v>13680</v>
      </c>
      <c r="V46" s="107">
        <v>14469</v>
      </c>
      <c r="W46" s="107">
        <v>15313</v>
      </c>
      <c r="X46" s="107">
        <v>16197</v>
      </c>
      <c r="Y46" s="107">
        <v>16944</v>
      </c>
      <c r="Z46" s="107">
        <v>17370</v>
      </c>
      <c r="AA46" s="107">
        <v>17278</v>
      </c>
      <c r="AB46" s="107">
        <v>17201</v>
      </c>
      <c r="AC46" s="107">
        <v>16659</v>
      </c>
      <c r="AD46" s="107">
        <v>16857</v>
      </c>
      <c r="AE46" s="107">
        <v>16688</v>
      </c>
      <c r="AF46" s="107">
        <v>16148</v>
      </c>
      <c r="AG46" s="107">
        <v>16223</v>
      </c>
      <c r="AH46" s="107">
        <v>15890</v>
      </c>
      <c r="AI46" s="107">
        <v>16512</v>
      </c>
      <c r="AJ46" s="107">
        <v>16036</v>
      </c>
      <c r="AK46" s="107">
        <v>16169</v>
      </c>
      <c r="AL46" s="107">
        <v>16751</v>
      </c>
      <c r="AM46" s="107">
        <v>16254</v>
      </c>
      <c r="AN46" s="107">
        <v>16408</v>
      </c>
      <c r="AO46" s="107">
        <v>16289</v>
      </c>
      <c r="AP46" s="107">
        <v>16754</v>
      </c>
      <c r="AQ46" s="107">
        <v>16761</v>
      </c>
      <c r="AR46" s="107">
        <v>16490</v>
      </c>
      <c r="AS46" s="107">
        <v>16576</v>
      </c>
      <c r="AT46" s="107">
        <v>15988</v>
      </c>
      <c r="AU46" s="107">
        <v>15225</v>
      </c>
      <c r="AV46" s="107">
        <v>14691</v>
      </c>
      <c r="AW46" s="107">
        <v>14740</v>
      </c>
      <c r="AX46" s="107">
        <v>14425</v>
      </c>
      <c r="AY46" s="107">
        <f t="shared" si="6"/>
        <v>163809</v>
      </c>
      <c r="AZ46" s="107">
        <f t="shared" si="7"/>
        <v>646795</v>
      </c>
      <c r="BA46" s="107">
        <f t="shared" si="8"/>
        <v>69078.255300000004</v>
      </c>
      <c r="BB46" s="108">
        <f t="shared" si="9"/>
        <v>10.68008492644501</v>
      </c>
      <c r="BC46" s="108">
        <f t="shared" si="10"/>
        <v>42268984.418070003</v>
      </c>
      <c r="BD46" s="108">
        <f t="shared" si="11"/>
        <v>870386.01678000006</v>
      </c>
    </row>
    <row r="47" spans="1:56" x14ac:dyDescent="0.25">
      <c r="B47" s="109" t="s">
        <v>506</v>
      </c>
      <c r="C47" s="110">
        <v>450050</v>
      </c>
      <c r="D47" s="110">
        <v>440387</v>
      </c>
      <c r="E47" s="110">
        <v>446110</v>
      </c>
      <c r="F47" s="110">
        <v>444376</v>
      </c>
      <c r="G47" s="110">
        <v>445253</v>
      </c>
      <c r="H47" s="110">
        <v>453322</v>
      </c>
      <c r="I47" s="110">
        <v>472625</v>
      </c>
      <c r="J47" s="110">
        <v>490279</v>
      </c>
      <c r="K47" s="110">
        <v>490801</v>
      </c>
      <c r="L47" s="110">
        <v>499650</v>
      </c>
      <c r="M47" s="110">
        <v>510463</v>
      </c>
      <c r="N47" s="110">
        <v>521402</v>
      </c>
      <c r="O47" s="110">
        <v>531573</v>
      </c>
      <c r="P47" s="110">
        <v>547408</v>
      </c>
      <c r="Q47" s="110">
        <v>567974</v>
      </c>
      <c r="R47" s="110">
        <v>592568</v>
      </c>
      <c r="S47" s="110">
        <v>614051</v>
      </c>
      <c r="T47" s="110">
        <v>652235</v>
      </c>
      <c r="U47" s="110">
        <v>683893</v>
      </c>
      <c r="V47" s="110">
        <v>719556</v>
      </c>
      <c r="W47" s="110">
        <v>743142</v>
      </c>
      <c r="X47" s="110">
        <v>779054</v>
      </c>
      <c r="Y47" s="110">
        <v>791467</v>
      </c>
      <c r="Z47" s="110">
        <v>806638</v>
      </c>
      <c r="AA47" s="110">
        <v>801310</v>
      </c>
      <c r="AB47" s="110">
        <v>796246</v>
      </c>
      <c r="AC47" s="110">
        <v>776950</v>
      </c>
      <c r="AD47" s="110">
        <v>773823</v>
      </c>
      <c r="AE47" s="110">
        <v>761754</v>
      </c>
      <c r="AF47" s="110">
        <v>751150</v>
      </c>
      <c r="AG47" s="110">
        <v>743855</v>
      </c>
      <c r="AH47" s="110">
        <v>737370</v>
      </c>
      <c r="AI47" s="110">
        <v>741223</v>
      </c>
      <c r="AJ47" s="110">
        <v>722372</v>
      </c>
      <c r="AK47" s="110">
        <v>716074</v>
      </c>
      <c r="AL47" s="110">
        <v>724017</v>
      </c>
      <c r="AM47" s="110">
        <v>688436</v>
      </c>
      <c r="AN47" s="110">
        <v>664320</v>
      </c>
      <c r="AO47" s="110">
        <v>647659</v>
      </c>
      <c r="AP47" s="110">
        <v>649421</v>
      </c>
      <c r="AQ47" s="110">
        <v>629777</v>
      </c>
      <c r="AR47" s="110">
        <v>614058</v>
      </c>
      <c r="AS47" s="110">
        <v>597576</v>
      </c>
      <c r="AT47" s="110">
        <v>556383</v>
      </c>
      <c r="AU47" s="110">
        <v>538110</v>
      </c>
      <c r="AV47" s="110">
        <v>511766</v>
      </c>
      <c r="AW47" s="110">
        <v>510085</v>
      </c>
      <c r="AX47" s="110">
        <v>506169</v>
      </c>
      <c r="AY47" s="110">
        <f t="shared" ref="AY47" si="12">SUM(C47:T47)</f>
        <v>9170527</v>
      </c>
      <c r="AZ47" s="110">
        <f t="shared" ref="AZ47" si="13">SUM(C47:AX47)</f>
        <v>29854181</v>
      </c>
      <c r="BA47" s="110">
        <f t="shared" ref="BA47" si="14">(42.17*AY47)/100</f>
        <v>3867211.2359000002</v>
      </c>
      <c r="BB47" s="111">
        <f t="shared" ref="BB47" si="15">(BA47*100)/AZ47</f>
        <v>12.953667145985349</v>
      </c>
      <c r="BC47" s="111">
        <f t="shared" ref="BC47" si="16">(611.9*BA47)</f>
        <v>2366346555.24721</v>
      </c>
      <c r="BD47" s="111">
        <f t="shared" ref="BD47" si="17">(BA47*12.6)</f>
        <v>48726861.572340004</v>
      </c>
    </row>
    <row r="48" spans="1:56" ht="30" customHeight="1" x14ac:dyDescent="0.25">
      <c r="B48" s="42" t="s">
        <v>577</v>
      </c>
    </row>
    <row r="50" spans="2:56" x14ac:dyDescent="0.25">
      <c r="B50" s="176" t="s">
        <v>250</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row>
    <row r="51" spans="2:56" ht="68.25" thickBot="1" x14ac:dyDescent="0.3">
      <c r="B51" s="113" t="s">
        <v>276</v>
      </c>
      <c r="C51" s="114" t="s">
        <v>108</v>
      </c>
      <c r="D51" s="114" t="s">
        <v>109</v>
      </c>
      <c r="E51" s="114" t="s">
        <v>110</v>
      </c>
      <c r="F51" s="114" t="s">
        <v>111</v>
      </c>
      <c r="G51" s="114" t="s">
        <v>112</v>
      </c>
      <c r="H51" s="114" t="s">
        <v>113</v>
      </c>
      <c r="I51" s="114" t="s">
        <v>114</v>
      </c>
      <c r="J51" s="114" t="s">
        <v>115</v>
      </c>
      <c r="K51" s="114" t="s">
        <v>116</v>
      </c>
      <c r="L51" s="114" t="s">
        <v>117</v>
      </c>
      <c r="M51" s="114" t="s">
        <v>118</v>
      </c>
      <c r="N51" s="114" t="s">
        <v>119</v>
      </c>
      <c r="O51" s="114" t="s">
        <v>120</v>
      </c>
      <c r="P51" s="114" t="s">
        <v>121</v>
      </c>
      <c r="Q51" s="114" t="s">
        <v>122</v>
      </c>
      <c r="R51" s="114" t="s">
        <v>123</v>
      </c>
      <c r="S51" s="114" t="s">
        <v>124</v>
      </c>
      <c r="T51" s="114" t="s">
        <v>125</v>
      </c>
      <c r="U51" s="114" t="s">
        <v>126</v>
      </c>
      <c r="V51" s="114" t="s">
        <v>127</v>
      </c>
      <c r="W51" s="114" t="s">
        <v>128</v>
      </c>
      <c r="X51" s="114" t="s">
        <v>129</v>
      </c>
      <c r="Y51" s="114" t="s">
        <v>130</v>
      </c>
      <c r="Z51" s="114" t="s">
        <v>131</v>
      </c>
      <c r="AA51" s="114" t="s">
        <v>132</v>
      </c>
      <c r="AB51" s="114" t="s">
        <v>133</v>
      </c>
      <c r="AC51" s="114" t="s">
        <v>134</v>
      </c>
      <c r="AD51" s="114" t="s">
        <v>135</v>
      </c>
      <c r="AE51" s="114" t="s">
        <v>136</v>
      </c>
      <c r="AF51" s="114" t="s">
        <v>137</v>
      </c>
      <c r="AG51" s="114" t="s">
        <v>138</v>
      </c>
      <c r="AH51" s="114" t="s">
        <v>139</v>
      </c>
      <c r="AI51" s="114" t="s">
        <v>140</v>
      </c>
      <c r="AJ51" s="114" t="s">
        <v>141</v>
      </c>
      <c r="AK51" s="114" t="s">
        <v>142</v>
      </c>
      <c r="AL51" s="114" t="s">
        <v>143</v>
      </c>
      <c r="AM51" s="114" t="s">
        <v>144</v>
      </c>
      <c r="AN51" s="114" t="s">
        <v>145</v>
      </c>
      <c r="AO51" s="114" t="s">
        <v>146</v>
      </c>
      <c r="AP51" s="114" t="s">
        <v>147</v>
      </c>
      <c r="AQ51" s="114" t="s">
        <v>148</v>
      </c>
      <c r="AR51" s="114" t="s">
        <v>149</v>
      </c>
      <c r="AS51" s="114" t="s">
        <v>150</v>
      </c>
      <c r="AT51" s="114" t="s">
        <v>151</v>
      </c>
      <c r="AU51" s="114" t="s">
        <v>152</v>
      </c>
      <c r="AV51" s="114" t="s">
        <v>153</v>
      </c>
      <c r="AW51" s="114" t="s">
        <v>154</v>
      </c>
      <c r="AX51" s="114" t="s">
        <v>155</v>
      </c>
      <c r="AY51" s="25" t="s">
        <v>219</v>
      </c>
      <c r="AZ51" s="25" t="s">
        <v>220</v>
      </c>
      <c r="BA51" s="25" t="s">
        <v>579</v>
      </c>
      <c r="BB51" s="103" t="s">
        <v>221</v>
      </c>
      <c r="BC51" s="25" t="s">
        <v>245</v>
      </c>
      <c r="BD51" s="25" t="s">
        <v>246</v>
      </c>
    </row>
    <row r="52" spans="2:56" x14ac:dyDescent="0.25">
      <c r="B52" s="115" t="s">
        <v>507</v>
      </c>
      <c r="C52" s="116">
        <v>4111</v>
      </c>
      <c r="D52" s="116">
        <v>4158</v>
      </c>
      <c r="E52" s="116">
        <v>4131</v>
      </c>
      <c r="F52" s="116">
        <v>4222</v>
      </c>
      <c r="G52" s="116">
        <v>4257</v>
      </c>
      <c r="H52" s="116">
        <v>4304</v>
      </c>
      <c r="I52" s="116">
        <v>4175</v>
      </c>
      <c r="J52" s="116">
        <v>4488</v>
      </c>
      <c r="K52" s="116">
        <v>4543</v>
      </c>
      <c r="L52" s="116">
        <v>4754</v>
      </c>
      <c r="M52" s="116">
        <v>4594</v>
      </c>
      <c r="N52" s="116">
        <v>4414</v>
      </c>
      <c r="O52" s="116">
        <v>4720</v>
      </c>
      <c r="P52" s="116">
        <v>4672</v>
      </c>
      <c r="Q52" s="116">
        <v>4648</v>
      </c>
      <c r="R52" s="116">
        <v>4863</v>
      </c>
      <c r="S52" s="116">
        <v>4967</v>
      </c>
      <c r="T52" s="116">
        <v>5288</v>
      </c>
      <c r="U52" s="116">
        <v>5491</v>
      </c>
      <c r="V52" s="116">
        <v>5629</v>
      </c>
      <c r="W52" s="116">
        <v>5895</v>
      </c>
      <c r="X52" s="116">
        <v>6247</v>
      </c>
      <c r="Y52" s="116">
        <v>6127</v>
      </c>
      <c r="Z52" s="116">
        <v>6345</v>
      </c>
      <c r="AA52" s="116">
        <v>6321</v>
      </c>
      <c r="AB52" s="116">
        <v>6272</v>
      </c>
      <c r="AC52" s="116">
        <v>6143</v>
      </c>
      <c r="AD52" s="116">
        <v>6085</v>
      </c>
      <c r="AE52" s="116">
        <v>6108</v>
      </c>
      <c r="AF52" s="116">
        <v>6196</v>
      </c>
      <c r="AG52" s="116">
        <v>6347</v>
      </c>
      <c r="AH52" s="116">
        <v>6333</v>
      </c>
      <c r="AI52" s="116">
        <v>6273</v>
      </c>
      <c r="AJ52" s="116">
        <v>6147</v>
      </c>
      <c r="AK52" s="116">
        <v>6222</v>
      </c>
      <c r="AL52" s="116">
        <v>6420</v>
      </c>
      <c r="AM52" s="116">
        <v>6124</v>
      </c>
      <c r="AN52" s="116">
        <v>5817</v>
      </c>
      <c r="AO52" s="116">
        <v>5671</v>
      </c>
      <c r="AP52" s="116">
        <v>5749</v>
      </c>
      <c r="AQ52" s="116">
        <v>5510</v>
      </c>
      <c r="AR52" s="116">
        <v>5187</v>
      </c>
      <c r="AS52" s="116">
        <v>4914</v>
      </c>
      <c r="AT52" s="116">
        <v>4185</v>
      </c>
      <c r="AU52" s="116">
        <v>4081</v>
      </c>
      <c r="AV52" s="116">
        <v>3907</v>
      </c>
      <c r="AW52" s="116">
        <v>3964</v>
      </c>
      <c r="AX52" s="116">
        <v>3854</v>
      </c>
      <c r="AY52" s="116">
        <f t="shared" ref="AY52:AY104" si="18">SUM(C52:T52)</f>
        <v>81309</v>
      </c>
      <c r="AZ52" s="116">
        <f>SUM(C52:AX52)</f>
        <v>250873</v>
      </c>
      <c r="BA52" s="116">
        <f>(42.17*AY52)/100</f>
        <v>34288.005300000004</v>
      </c>
      <c r="BB52" s="117">
        <f>(BA52*100)/AZ52</f>
        <v>13.667475296265442</v>
      </c>
      <c r="BC52" s="116">
        <f>(611.9*BA52)</f>
        <v>20980830.443070002</v>
      </c>
      <c r="BD52" s="118">
        <f>(BA52*12.6)</f>
        <v>432028.86678000004</v>
      </c>
    </row>
    <row r="53" spans="2:56" x14ac:dyDescent="0.25">
      <c r="B53" s="119" t="s">
        <v>539</v>
      </c>
      <c r="C53" s="107">
        <v>5126</v>
      </c>
      <c r="D53" s="107">
        <v>5123</v>
      </c>
      <c r="E53" s="107">
        <v>5236</v>
      </c>
      <c r="F53" s="107">
        <v>5344</v>
      </c>
      <c r="G53" s="107">
        <v>5473</v>
      </c>
      <c r="H53" s="107">
        <v>5664</v>
      </c>
      <c r="I53" s="107">
        <v>5916</v>
      </c>
      <c r="J53" s="107">
        <v>5911</v>
      </c>
      <c r="K53" s="107">
        <v>5839</v>
      </c>
      <c r="L53" s="107">
        <v>5813</v>
      </c>
      <c r="M53" s="107">
        <v>5906</v>
      </c>
      <c r="N53" s="107">
        <v>5994</v>
      </c>
      <c r="O53" s="107">
        <v>5978</v>
      </c>
      <c r="P53" s="107">
        <v>6010</v>
      </c>
      <c r="Q53" s="107">
        <v>6063</v>
      </c>
      <c r="R53" s="107">
        <v>6335</v>
      </c>
      <c r="S53" s="107">
        <v>6489</v>
      </c>
      <c r="T53" s="107">
        <v>6686</v>
      </c>
      <c r="U53" s="107">
        <v>6913</v>
      </c>
      <c r="V53" s="107">
        <v>7146</v>
      </c>
      <c r="W53" s="107">
        <v>7467</v>
      </c>
      <c r="X53" s="107">
        <v>7494</v>
      </c>
      <c r="Y53" s="107">
        <v>7485</v>
      </c>
      <c r="Z53" s="107">
        <v>7617</v>
      </c>
      <c r="AA53" s="107">
        <v>7549</v>
      </c>
      <c r="AB53" s="107">
        <v>7547</v>
      </c>
      <c r="AC53" s="107">
        <v>7411</v>
      </c>
      <c r="AD53" s="107">
        <v>7523</v>
      </c>
      <c r="AE53" s="107">
        <v>7444</v>
      </c>
      <c r="AF53" s="107">
        <v>7578</v>
      </c>
      <c r="AG53" s="107">
        <v>7703</v>
      </c>
      <c r="AH53" s="107">
        <v>7765</v>
      </c>
      <c r="AI53" s="107">
        <v>7970</v>
      </c>
      <c r="AJ53" s="107">
        <v>7708</v>
      </c>
      <c r="AK53" s="107">
        <v>7884</v>
      </c>
      <c r="AL53" s="107">
        <v>8186</v>
      </c>
      <c r="AM53" s="107">
        <v>7593</v>
      </c>
      <c r="AN53" s="107">
        <v>7264</v>
      </c>
      <c r="AO53" s="107">
        <v>7593</v>
      </c>
      <c r="AP53" s="107">
        <v>7453</v>
      </c>
      <c r="AQ53" s="107">
        <v>7173</v>
      </c>
      <c r="AR53" s="107">
        <v>6831</v>
      </c>
      <c r="AS53" s="107">
        <v>6501</v>
      </c>
      <c r="AT53" s="107">
        <v>5791</v>
      </c>
      <c r="AU53" s="107">
        <v>5275</v>
      </c>
      <c r="AV53" s="107">
        <v>5091</v>
      </c>
      <c r="AW53" s="107">
        <v>5180</v>
      </c>
      <c r="AX53" s="107">
        <v>5265</v>
      </c>
      <c r="AY53" s="107">
        <f>SUM(C53:T53)</f>
        <v>104906</v>
      </c>
      <c r="AZ53" s="107">
        <f>SUM(C53:AX53)</f>
        <v>318306</v>
      </c>
      <c r="BA53" s="107">
        <f>(42.17*AY53)/100</f>
        <v>44238.860200000003</v>
      </c>
      <c r="BB53" s="108">
        <f>(BA53*100)/AZ53</f>
        <v>13.898217501398028</v>
      </c>
      <c r="BC53" s="107">
        <f>(611.9*BA53)</f>
        <v>27069758.55638</v>
      </c>
      <c r="BD53" s="120">
        <f>(BA53*12.6)</f>
        <v>557409.63852000004</v>
      </c>
    </row>
    <row r="54" spans="2:56" x14ac:dyDescent="0.25">
      <c r="B54" s="119" t="s">
        <v>542</v>
      </c>
      <c r="C54" s="107">
        <v>2011</v>
      </c>
      <c r="D54" s="107">
        <v>1938</v>
      </c>
      <c r="E54" s="107">
        <v>1949</v>
      </c>
      <c r="F54" s="107">
        <v>1938</v>
      </c>
      <c r="G54" s="107">
        <v>1991</v>
      </c>
      <c r="H54" s="107">
        <v>1979</v>
      </c>
      <c r="I54" s="107">
        <v>2095</v>
      </c>
      <c r="J54" s="107">
        <v>2236</v>
      </c>
      <c r="K54" s="107">
        <v>2287</v>
      </c>
      <c r="L54" s="107">
        <v>2320</v>
      </c>
      <c r="M54" s="107">
        <v>2348</v>
      </c>
      <c r="N54" s="107">
        <v>2256</v>
      </c>
      <c r="O54" s="107">
        <v>2421</v>
      </c>
      <c r="P54" s="107">
        <v>2363</v>
      </c>
      <c r="Q54" s="107">
        <v>2383</v>
      </c>
      <c r="R54" s="107">
        <v>2315</v>
      </c>
      <c r="S54" s="107">
        <v>2491</v>
      </c>
      <c r="T54" s="107">
        <v>2564</v>
      </c>
      <c r="U54" s="107">
        <v>2716</v>
      </c>
      <c r="V54" s="107">
        <v>2785</v>
      </c>
      <c r="W54" s="107">
        <v>2823</v>
      </c>
      <c r="X54" s="107">
        <v>2855</v>
      </c>
      <c r="Y54" s="107">
        <v>2922</v>
      </c>
      <c r="Z54" s="107">
        <v>3007</v>
      </c>
      <c r="AA54" s="107">
        <v>2915</v>
      </c>
      <c r="AB54" s="107">
        <v>2918</v>
      </c>
      <c r="AC54" s="107">
        <v>2954</v>
      </c>
      <c r="AD54" s="107">
        <v>2873</v>
      </c>
      <c r="AE54" s="107">
        <v>2935</v>
      </c>
      <c r="AF54" s="107">
        <v>3026</v>
      </c>
      <c r="AG54" s="107">
        <v>3146</v>
      </c>
      <c r="AH54" s="107">
        <v>3250</v>
      </c>
      <c r="AI54" s="107">
        <v>3247</v>
      </c>
      <c r="AJ54" s="107">
        <v>3196</v>
      </c>
      <c r="AK54" s="107">
        <v>3086</v>
      </c>
      <c r="AL54" s="107">
        <v>3236</v>
      </c>
      <c r="AM54" s="107">
        <v>3281</v>
      </c>
      <c r="AN54" s="107">
        <v>3119</v>
      </c>
      <c r="AO54" s="107">
        <v>3078</v>
      </c>
      <c r="AP54" s="107">
        <v>3207</v>
      </c>
      <c r="AQ54" s="107">
        <v>2924</v>
      </c>
      <c r="AR54" s="107">
        <v>2782</v>
      </c>
      <c r="AS54" s="107">
        <v>2577</v>
      </c>
      <c r="AT54" s="107">
        <v>2308</v>
      </c>
      <c r="AU54" s="107">
        <v>2154</v>
      </c>
      <c r="AV54" s="107">
        <v>2027</v>
      </c>
      <c r="AW54" s="107">
        <v>2042</v>
      </c>
      <c r="AX54" s="107">
        <v>2139</v>
      </c>
      <c r="AY54" s="107">
        <f>SUM(C54:T54)</f>
        <v>39885</v>
      </c>
      <c r="AZ54" s="107">
        <f>SUM(C54:AX54)</f>
        <v>125413</v>
      </c>
      <c r="BA54" s="107">
        <f>(42.17*AY54)/100</f>
        <v>16819.504499999999</v>
      </c>
      <c r="BB54" s="108">
        <f>(BA54*100)/AZ54</f>
        <v>13.41129268895569</v>
      </c>
      <c r="BC54" s="107">
        <f>(611.9*BA54)</f>
        <v>10291854.803549999</v>
      </c>
      <c r="BD54" s="120">
        <f>(BA54*12.6)</f>
        <v>211925.75669999997</v>
      </c>
    </row>
    <row r="55" spans="2:56" x14ac:dyDescent="0.25">
      <c r="B55" s="119" t="s">
        <v>546</v>
      </c>
      <c r="C55" s="107">
        <v>2605</v>
      </c>
      <c r="D55" s="107">
        <v>2400</v>
      </c>
      <c r="E55" s="107">
        <v>2460</v>
      </c>
      <c r="F55" s="107">
        <v>2512</v>
      </c>
      <c r="G55" s="107">
        <v>2374</v>
      </c>
      <c r="H55" s="107">
        <v>2485</v>
      </c>
      <c r="I55" s="107">
        <v>2435</v>
      </c>
      <c r="J55" s="107">
        <v>2591</v>
      </c>
      <c r="K55" s="107">
        <v>2536</v>
      </c>
      <c r="L55" s="107">
        <v>2497</v>
      </c>
      <c r="M55" s="107">
        <v>2621</v>
      </c>
      <c r="N55" s="107">
        <v>2887</v>
      </c>
      <c r="O55" s="107">
        <v>2944</v>
      </c>
      <c r="P55" s="107">
        <v>3054</v>
      </c>
      <c r="Q55" s="107">
        <v>3155</v>
      </c>
      <c r="R55" s="107">
        <v>3325</v>
      </c>
      <c r="S55" s="107">
        <v>3764</v>
      </c>
      <c r="T55" s="107">
        <v>3872</v>
      </c>
      <c r="U55" s="107">
        <v>4174</v>
      </c>
      <c r="V55" s="107">
        <v>4498</v>
      </c>
      <c r="W55" s="107">
        <v>4569</v>
      </c>
      <c r="X55" s="107">
        <v>4839</v>
      </c>
      <c r="Y55" s="107">
        <v>4858</v>
      </c>
      <c r="Z55" s="107">
        <v>5012</v>
      </c>
      <c r="AA55" s="107">
        <v>4942</v>
      </c>
      <c r="AB55" s="107">
        <v>4801</v>
      </c>
      <c r="AC55" s="107">
        <v>4659</v>
      </c>
      <c r="AD55" s="107">
        <v>4567</v>
      </c>
      <c r="AE55" s="107">
        <v>4507</v>
      </c>
      <c r="AF55" s="107">
        <v>4359</v>
      </c>
      <c r="AG55" s="107">
        <v>4190</v>
      </c>
      <c r="AH55" s="107">
        <v>4258</v>
      </c>
      <c r="AI55" s="107">
        <v>4150</v>
      </c>
      <c r="AJ55" s="107">
        <v>4049</v>
      </c>
      <c r="AK55" s="107">
        <v>3938</v>
      </c>
      <c r="AL55" s="107">
        <v>3963</v>
      </c>
      <c r="AM55" s="107">
        <v>3733</v>
      </c>
      <c r="AN55" s="107">
        <v>3554</v>
      </c>
      <c r="AO55" s="107">
        <v>3449</v>
      </c>
      <c r="AP55" s="107">
        <v>3421</v>
      </c>
      <c r="AQ55" s="107">
        <v>3255</v>
      </c>
      <c r="AR55" s="107">
        <v>3146</v>
      </c>
      <c r="AS55" s="107">
        <v>2978</v>
      </c>
      <c r="AT55" s="107">
        <v>2781</v>
      </c>
      <c r="AU55" s="107">
        <v>2649</v>
      </c>
      <c r="AV55" s="107">
        <v>2458</v>
      </c>
      <c r="AW55" s="107">
        <v>2376</v>
      </c>
      <c r="AX55" s="107">
        <v>2251</v>
      </c>
      <c r="AY55" s="107">
        <f>SUM(C55:T55)</f>
        <v>50517</v>
      </c>
      <c r="AZ55" s="107">
        <f>SUM(C55:AX55)</f>
        <v>166901</v>
      </c>
      <c r="BA55" s="107">
        <f>(42.17*AY55)/100</f>
        <v>21303.018900000003</v>
      </c>
      <c r="BB55" s="108">
        <f>(BA55*100)/AZ55</f>
        <v>12.763865345324474</v>
      </c>
      <c r="BC55" s="107">
        <f>(611.9*BA55)</f>
        <v>13035317.264910001</v>
      </c>
      <c r="BD55" s="120">
        <f>(BA55*12.6)</f>
        <v>268418.03814000002</v>
      </c>
    </row>
    <row r="56" spans="2:56" ht="15.75" thickBot="1" x14ac:dyDescent="0.3">
      <c r="B56" s="121" t="s">
        <v>569</v>
      </c>
      <c r="C56" s="122">
        <v>7065</v>
      </c>
      <c r="D56" s="122">
        <v>7022</v>
      </c>
      <c r="E56" s="122">
        <v>6995</v>
      </c>
      <c r="F56" s="122">
        <v>6804</v>
      </c>
      <c r="G56" s="122">
        <v>6911</v>
      </c>
      <c r="H56" s="122">
        <v>6900</v>
      </c>
      <c r="I56" s="122">
        <v>7080</v>
      </c>
      <c r="J56" s="122">
        <v>7326</v>
      </c>
      <c r="K56" s="122">
        <v>7223</v>
      </c>
      <c r="L56" s="122">
        <v>7069</v>
      </c>
      <c r="M56" s="122">
        <v>7528</v>
      </c>
      <c r="N56" s="122">
        <v>7715</v>
      </c>
      <c r="O56" s="122">
        <v>7871</v>
      </c>
      <c r="P56" s="122">
        <v>8212</v>
      </c>
      <c r="Q56" s="122">
        <v>8476</v>
      </c>
      <c r="R56" s="122">
        <v>9292</v>
      </c>
      <c r="S56" s="122">
        <v>9421</v>
      </c>
      <c r="T56" s="122">
        <v>10078</v>
      </c>
      <c r="U56" s="122">
        <v>10693</v>
      </c>
      <c r="V56" s="122">
        <v>11394</v>
      </c>
      <c r="W56" s="122">
        <v>11342</v>
      </c>
      <c r="X56" s="122">
        <v>12005</v>
      </c>
      <c r="Y56" s="122">
        <v>11801</v>
      </c>
      <c r="Z56" s="122">
        <v>12380</v>
      </c>
      <c r="AA56" s="122">
        <v>11715</v>
      </c>
      <c r="AB56" s="122">
        <v>11525</v>
      </c>
      <c r="AC56" s="122">
        <v>11442</v>
      </c>
      <c r="AD56" s="122">
        <v>11110</v>
      </c>
      <c r="AE56" s="122">
        <v>10953</v>
      </c>
      <c r="AF56" s="122">
        <v>10966</v>
      </c>
      <c r="AG56" s="122">
        <v>10846</v>
      </c>
      <c r="AH56" s="122">
        <v>10804</v>
      </c>
      <c r="AI56" s="122">
        <v>10316</v>
      </c>
      <c r="AJ56" s="122">
        <v>10111</v>
      </c>
      <c r="AK56" s="122">
        <v>10130</v>
      </c>
      <c r="AL56" s="122">
        <v>10214</v>
      </c>
      <c r="AM56" s="122">
        <v>9642</v>
      </c>
      <c r="AN56" s="122">
        <v>9330</v>
      </c>
      <c r="AO56" s="122">
        <v>9100</v>
      </c>
      <c r="AP56" s="122">
        <v>9201</v>
      </c>
      <c r="AQ56" s="122">
        <v>8874</v>
      </c>
      <c r="AR56" s="122">
        <v>8499</v>
      </c>
      <c r="AS56" s="122">
        <v>8261</v>
      </c>
      <c r="AT56" s="122">
        <v>7600</v>
      </c>
      <c r="AU56" s="122">
        <v>7155</v>
      </c>
      <c r="AV56" s="122">
        <v>6697</v>
      </c>
      <c r="AW56" s="122">
        <v>6516</v>
      </c>
      <c r="AX56" s="122">
        <v>6655</v>
      </c>
      <c r="AY56" s="122">
        <f>SUM(C56:T56)</f>
        <v>138988</v>
      </c>
      <c r="AZ56" s="122">
        <f>SUM(C56:AX56)</f>
        <v>436265</v>
      </c>
      <c r="BA56" s="122">
        <f>(42.17*AY56)/100</f>
        <v>58611.239600000001</v>
      </c>
      <c r="BB56" s="123">
        <f>(BA56*100)/AZ56</f>
        <v>13.434779228221378</v>
      </c>
      <c r="BC56" s="122">
        <f>(611.9*BA56)</f>
        <v>35864217.511239998</v>
      </c>
      <c r="BD56" s="124">
        <f>(BA56*12.6)</f>
        <v>738501.61895999999</v>
      </c>
    </row>
    <row r="57" spans="2:56" x14ac:dyDescent="0.25">
      <c r="B57" s="115" t="s">
        <v>508</v>
      </c>
      <c r="C57" s="116">
        <v>17773</v>
      </c>
      <c r="D57" s="116">
        <v>17473</v>
      </c>
      <c r="E57" s="116">
        <v>17589</v>
      </c>
      <c r="F57" s="116">
        <v>17674</v>
      </c>
      <c r="G57" s="116">
        <v>17562</v>
      </c>
      <c r="H57" s="116">
        <v>17701</v>
      </c>
      <c r="I57" s="116">
        <v>18094</v>
      </c>
      <c r="J57" s="116">
        <v>18949</v>
      </c>
      <c r="K57" s="116">
        <v>19223</v>
      </c>
      <c r="L57" s="116">
        <v>19433</v>
      </c>
      <c r="M57" s="116">
        <v>19734</v>
      </c>
      <c r="N57" s="116">
        <v>20455</v>
      </c>
      <c r="O57" s="116">
        <v>20530</v>
      </c>
      <c r="P57" s="116">
        <v>21381</v>
      </c>
      <c r="Q57" s="116">
        <v>22034</v>
      </c>
      <c r="R57" s="116">
        <v>22747</v>
      </c>
      <c r="S57" s="116">
        <v>23741</v>
      </c>
      <c r="T57" s="116">
        <v>25382</v>
      </c>
      <c r="U57" s="116">
        <v>26788</v>
      </c>
      <c r="V57" s="116">
        <v>28268</v>
      </c>
      <c r="W57" s="116">
        <v>29134</v>
      </c>
      <c r="X57" s="116">
        <v>30533</v>
      </c>
      <c r="Y57" s="116">
        <v>31080</v>
      </c>
      <c r="Z57" s="116">
        <v>31450</v>
      </c>
      <c r="AA57" s="116">
        <v>30922</v>
      </c>
      <c r="AB57" s="116">
        <v>31185</v>
      </c>
      <c r="AC57" s="116">
        <v>30420</v>
      </c>
      <c r="AD57" s="116">
        <v>30165</v>
      </c>
      <c r="AE57" s="116">
        <v>29850</v>
      </c>
      <c r="AF57" s="116">
        <v>29504</v>
      </c>
      <c r="AG57" s="116">
        <v>29450</v>
      </c>
      <c r="AH57" s="116">
        <v>28856</v>
      </c>
      <c r="AI57" s="116">
        <v>28742</v>
      </c>
      <c r="AJ57" s="116">
        <v>28238</v>
      </c>
      <c r="AK57" s="116">
        <v>27614</v>
      </c>
      <c r="AL57" s="116">
        <v>28762</v>
      </c>
      <c r="AM57" s="116">
        <v>27138</v>
      </c>
      <c r="AN57" s="116">
        <v>26163</v>
      </c>
      <c r="AO57" s="116">
        <v>25435</v>
      </c>
      <c r="AP57" s="116">
        <v>25323</v>
      </c>
      <c r="AQ57" s="116">
        <v>24683</v>
      </c>
      <c r="AR57" s="116">
        <v>24385</v>
      </c>
      <c r="AS57" s="116">
        <v>23803</v>
      </c>
      <c r="AT57" s="116">
        <v>21836</v>
      </c>
      <c r="AU57" s="116">
        <v>21997</v>
      </c>
      <c r="AV57" s="116">
        <v>20522</v>
      </c>
      <c r="AW57" s="116">
        <v>20657</v>
      </c>
      <c r="AX57" s="116">
        <v>21277</v>
      </c>
      <c r="AY57" s="116">
        <f t="shared" si="18"/>
        <v>357475</v>
      </c>
      <c r="AZ57" s="116">
        <f t="shared" ref="AZ57:AZ104" si="19">SUM(C57:AX57)</f>
        <v>1171655</v>
      </c>
      <c r="BA57" s="116">
        <f t="shared" ref="BA57:BA104" si="20">(42.17*AY57)/100</f>
        <v>150747.20749999999</v>
      </c>
      <c r="BB57" s="117">
        <f t="shared" ref="BB57:BB104" si="21">(BA57*100)/AZ57</f>
        <v>12.866177116984094</v>
      </c>
      <c r="BC57" s="116">
        <f t="shared" ref="BC57:BC104" si="22">(611.9*BA57)</f>
        <v>92242216.269249991</v>
      </c>
      <c r="BD57" s="118">
        <f t="shared" ref="BD57:BD104" si="23">(BA57*12.6)</f>
        <v>1899414.8144999999</v>
      </c>
    </row>
    <row r="58" spans="2:56" x14ac:dyDescent="0.25">
      <c r="B58" s="119" t="s">
        <v>538</v>
      </c>
      <c r="C58" s="107">
        <v>5572</v>
      </c>
      <c r="D58" s="107">
        <v>5507</v>
      </c>
      <c r="E58" s="107">
        <v>5527</v>
      </c>
      <c r="F58" s="107">
        <v>5306</v>
      </c>
      <c r="G58" s="107">
        <v>5441</v>
      </c>
      <c r="H58" s="107">
        <v>5313</v>
      </c>
      <c r="I58" s="107">
        <v>5529</v>
      </c>
      <c r="J58" s="107">
        <v>5567</v>
      </c>
      <c r="K58" s="107">
        <v>5630</v>
      </c>
      <c r="L58" s="107">
        <v>5633</v>
      </c>
      <c r="M58" s="107">
        <v>5788</v>
      </c>
      <c r="N58" s="107">
        <v>6034</v>
      </c>
      <c r="O58" s="107">
        <v>6163</v>
      </c>
      <c r="P58" s="107">
        <v>6311</v>
      </c>
      <c r="Q58" s="107">
        <v>6311</v>
      </c>
      <c r="R58" s="107">
        <v>6966</v>
      </c>
      <c r="S58" s="107">
        <v>7038</v>
      </c>
      <c r="T58" s="107">
        <v>7678</v>
      </c>
      <c r="U58" s="107">
        <v>8226</v>
      </c>
      <c r="V58" s="107">
        <v>8914</v>
      </c>
      <c r="W58" s="107">
        <v>9522</v>
      </c>
      <c r="X58" s="107">
        <v>9879</v>
      </c>
      <c r="Y58" s="107">
        <v>9993</v>
      </c>
      <c r="Z58" s="107">
        <v>10240</v>
      </c>
      <c r="AA58" s="107">
        <v>9862</v>
      </c>
      <c r="AB58" s="107">
        <v>9892</v>
      </c>
      <c r="AC58" s="107">
        <v>9601</v>
      </c>
      <c r="AD58" s="107">
        <v>9560</v>
      </c>
      <c r="AE58" s="107">
        <v>9400</v>
      </c>
      <c r="AF58" s="107">
        <v>9310</v>
      </c>
      <c r="AG58" s="107">
        <v>9379</v>
      </c>
      <c r="AH58" s="107">
        <v>9361</v>
      </c>
      <c r="AI58" s="107">
        <v>9529</v>
      </c>
      <c r="AJ58" s="107">
        <v>8866</v>
      </c>
      <c r="AK58" s="107">
        <v>8721</v>
      </c>
      <c r="AL58" s="107">
        <v>8466</v>
      </c>
      <c r="AM58" s="107">
        <v>8396</v>
      </c>
      <c r="AN58" s="107">
        <v>8100</v>
      </c>
      <c r="AO58" s="107">
        <v>7846</v>
      </c>
      <c r="AP58" s="107">
        <v>8055</v>
      </c>
      <c r="AQ58" s="107">
        <v>7586</v>
      </c>
      <c r="AR58" s="107">
        <v>7399</v>
      </c>
      <c r="AS58" s="107">
        <v>7116</v>
      </c>
      <c r="AT58" s="107">
        <v>6533</v>
      </c>
      <c r="AU58" s="107">
        <v>6618</v>
      </c>
      <c r="AV58" s="107">
        <v>6137</v>
      </c>
      <c r="AW58" s="107">
        <v>6004</v>
      </c>
      <c r="AX58" s="107">
        <v>6240</v>
      </c>
      <c r="AY58" s="107">
        <f>SUM(C58:T58)</f>
        <v>107314</v>
      </c>
      <c r="AZ58" s="107">
        <f>SUM(C58:AX58)</f>
        <v>362065</v>
      </c>
      <c r="BA58" s="107">
        <f>(42.17*AY58)/100</f>
        <v>45254.313799999996</v>
      </c>
      <c r="BB58" s="108">
        <f>(BA58*100)/AZ58</f>
        <v>12.498947371328352</v>
      </c>
      <c r="BC58" s="107">
        <f>(611.9*BA58)</f>
        <v>27691114.614219997</v>
      </c>
      <c r="BD58" s="120">
        <f>(BA58*12.6)</f>
        <v>570204.35387999995</v>
      </c>
    </row>
    <row r="59" spans="2:56" ht="15.75" thickBot="1" x14ac:dyDescent="0.3">
      <c r="B59" s="121" t="s">
        <v>570</v>
      </c>
      <c r="C59" s="122">
        <v>24670</v>
      </c>
      <c r="D59" s="122">
        <v>23901</v>
      </c>
      <c r="E59" s="122">
        <v>24242</v>
      </c>
      <c r="F59" s="122">
        <v>24053</v>
      </c>
      <c r="G59" s="122">
        <v>23844</v>
      </c>
      <c r="H59" s="122">
        <v>24254</v>
      </c>
      <c r="I59" s="122">
        <v>25519</v>
      </c>
      <c r="J59" s="122">
        <v>26157</v>
      </c>
      <c r="K59" s="122">
        <v>25946</v>
      </c>
      <c r="L59" s="122">
        <v>26295</v>
      </c>
      <c r="M59" s="122">
        <v>26475</v>
      </c>
      <c r="N59" s="122">
        <v>26910</v>
      </c>
      <c r="O59" s="122">
        <v>27342</v>
      </c>
      <c r="P59" s="122">
        <v>28234</v>
      </c>
      <c r="Q59" s="122">
        <v>29644</v>
      </c>
      <c r="R59" s="122">
        <v>31410</v>
      </c>
      <c r="S59" s="122">
        <v>31893</v>
      </c>
      <c r="T59" s="122">
        <v>34968</v>
      </c>
      <c r="U59" s="122">
        <v>36744</v>
      </c>
      <c r="V59" s="122">
        <v>39318</v>
      </c>
      <c r="W59" s="122">
        <v>41363</v>
      </c>
      <c r="X59" s="122">
        <v>43897</v>
      </c>
      <c r="Y59" s="122">
        <v>44720</v>
      </c>
      <c r="Z59" s="122">
        <v>44904</v>
      </c>
      <c r="AA59" s="122">
        <v>44575</v>
      </c>
      <c r="AB59" s="122">
        <v>44458</v>
      </c>
      <c r="AC59" s="122">
        <v>42553</v>
      </c>
      <c r="AD59" s="122">
        <v>42318</v>
      </c>
      <c r="AE59" s="122">
        <v>42072</v>
      </c>
      <c r="AF59" s="122">
        <v>41387</v>
      </c>
      <c r="AG59" s="122">
        <v>40822</v>
      </c>
      <c r="AH59" s="122">
        <v>40256</v>
      </c>
      <c r="AI59" s="122">
        <v>41039</v>
      </c>
      <c r="AJ59" s="122">
        <v>39595</v>
      </c>
      <c r="AK59" s="122">
        <v>39196</v>
      </c>
      <c r="AL59" s="122">
        <v>39413</v>
      </c>
      <c r="AM59" s="122">
        <v>37153</v>
      </c>
      <c r="AN59" s="122">
        <v>35770</v>
      </c>
      <c r="AO59" s="122">
        <v>35017</v>
      </c>
      <c r="AP59" s="122">
        <v>35473</v>
      </c>
      <c r="AQ59" s="122">
        <v>35122</v>
      </c>
      <c r="AR59" s="122">
        <v>33182</v>
      </c>
      <c r="AS59" s="122">
        <v>32135</v>
      </c>
      <c r="AT59" s="122">
        <v>29944</v>
      </c>
      <c r="AU59" s="122">
        <v>29289</v>
      </c>
      <c r="AV59" s="122">
        <v>27837</v>
      </c>
      <c r="AW59" s="122">
        <v>27502</v>
      </c>
      <c r="AX59" s="122">
        <v>28003</v>
      </c>
      <c r="AY59" s="122">
        <f>SUM(C59:T59)</f>
        <v>485757</v>
      </c>
      <c r="AZ59" s="122">
        <f>SUM(C59:AX59)</f>
        <v>1620814</v>
      </c>
      <c r="BA59" s="122">
        <f>(42.17*AY59)/100</f>
        <v>204843.72690000001</v>
      </c>
      <c r="BB59" s="123">
        <f>(BA59*100)/AZ59</f>
        <v>12.638324132195304</v>
      </c>
      <c r="BC59" s="122">
        <f>(611.9*BA59)</f>
        <v>125343876.49011</v>
      </c>
      <c r="BD59" s="124">
        <f>(BA59*12.6)</f>
        <v>2581030.9589399998</v>
      </c>
    </row>
    <row r="60" spans="2:56" x14ac:dyDescent="0.25">
      <c r="B60" s="115" t="s">
        <v>509</v>
      </c>
      <c r="C60" s="116">
        <v>7600</v>
      </c>
      <c r="D60" s="116">
        <v>7422</v>
      </c>
      <c r="E60" s="116">
        <v>7507</v>
      </c>
      <c r="F60" s="116">
        <v>7524</v>
      </c>
      <c r="G60" s="116">
        <v>7683</v>
      </c>
      <c r="H60" s="116">
        <v>7707</v>
      </c>
      <c r="I60" s="116">
        <v>8032</v>
      </c>
      <c r="J60" s="116">
        <v>8534</v>
      </c>
      <c r="K60" s="116">
        <v>8360</v>
      </c>
      <c r="L60" s="116">
        <v>8930</v>
      </c>
      <c r="M60" s="116">
        <v>8801</v>
      </c>
      <c r="N60" s="116">
        <v>9220</v>
      </c>
      <c r="O60" s="116">
        <v>9317</v>
      </c>
      <c r="P60" s="116">
        <v>9395</v>
      </c>
      <c r="Q60" s="116">
        <v>9512</v>
      </c>
      <c r="R60" s="116">
        <v>9813</v>
      </c>
      <c r="S60" s="116">
        <v>10157</v>
      </c>
      <c r="T60" s="116">
        <v>10997</v>
      </c>
      <c r="U60" s="116">
        <v>11330</v>
      </c>
      <c r="V60" s="116">
        <v>11819</v>
      </c>
      <c r="W60" s="116">
        <v>12106</v>
      </c>
      <c r="X60" s="116">
        <v>12182</v>
      </c>
      <c r="Y60" s="116">
        <v>12335</v>
      </c>
      <c r="Z60" s="116">
        <v>12627</v>
      </c>
      <c r="AA60" s="116">
        <v>12242</v>
      </c>
      <c r="AB60" s="116">
        <v>11763</v>
      </c>
      <c r="AC60" s="116">
        <v>11447</v>
      </c>
      <c r="AD60" s="116">
        <v>11452</v>
      </c>
      <c r="AE60" s="116">
        <v>11179</v>
      </c>
      <c r="AF60" s="116">
        <v>10823</v>
      </c>
      <c r="AG60" s="116">
        <v>10875</v>
      </c>
      <c r="AH60" s="116">
        <v>10697</v>
      </c>
      <c r="AI60" s="116">
        <v>10723</v>
      </c>
      <c r="AJ60" s="116">
        <v>10408</v>
      </c>
      <c r="AK60" s="116">
        <v>10189</v>
      </c>
      <c r="AL60" s="116">
        <v>10236</v>
      </c>
      <c r="AM60" s="116">
        <v>9734</v>
      </c>
      <c r="AN60" s="116">
        <v>9143</v>
      </c>
      <c r="AO60" s="116">
        <v>9004</v>
      </c>
      <c r="AP60" s="116">
        <v>9076</v>
      </c>
      <c r="AQ60" s="116">
        <v>8784</v>
      </c>
      <c r="AR60" s="116">
        <v>8558</v>
      </c>
      <c r="AS60" s="116">
        <v>8230</v>
      </c>
      <c r="AT60" s="116">
        <v>7313</v>
      </c>
      <c r="AU60" s="116">
        <v>7229</v>
      </c>
      <c r="AV60" s="116">
        <v>6794</v>
      </c>
      <c r="AW60" s="116">
        <v>6736</v>
      </c>
      <c r="AX60" s="116">
        <v>6682</v>
      </c>
      <c r="AY60" s="116">
        <f t="shared" si="18"/>
        <v>156511</v>
      </c>
      <c r="AZ60" s="116">
        <f t="shared" si="19"/>
        <v>458227</v>
      </c>
      <c r="BA60" s="116">
        <f t="shared" si="20"/>
        <v>66000.688699999999</v>
      </c>
      <c r="BB60" s="117">
        <f t="shared" si="21"/>
        <v>14.40349187193247</v>
      </c>
      <c r="BC60" s="116">
        <f t="shared" si="22"/>
        <v>40385821.415529996</v>
      </c>
      <c r="BD60" s="118">
        <f t="shared" si="23"/>
        <v>831608.67761999997</v>
      </c>
    </row>
    <row r="61" spans="2:56" x14ac:dyDescent="0.25">
      <c r="B61" s="119" t="s">
        <v>536</v>
      </c>
      <c r="C61" s="107">
        <v>13471</v>
      </c>
      <c r="D61" s="107">
        <v>13138</v>
      </c>
      <c r="E61" s="107">
        <v>13067</v>
      </c>
      <c r="F61" s="107">
        <v>12614</v>
      </c>
      <c r="G61" s="107">
        <v>12831</v>
      </c>
      <c r="H61" s="107">
        <v>12996</v>
      </c>
      <c r="I61" s="107">
        <v>13667</v>
      </c>
      <c r="J61" s="107">
        <v>14185</v>
      </c>
      <c r="K61" s="107">
        <v>14076</v>
      </c>
      <c r="L61" s="107">
        <v>14506</v>
      </c>
      <c r="M61" s="107">
        <v>14498</v>
      </c>
      <c r="N61" s="107">
        <v>14726</v>
      </c>
      <c r="O61" s="107">
        <v>15026</v>
      </c>
      <c r="P61" s="107">
        <v>15298</v>
      </c>
      <c r="Q61" s="107">
        <v>15841</v>
      </c>
      <c r="R61" s="107">
        <v>16630</v>
      </c>
      <c r="S61" s="107">
        <v>17231</v>
      </c>
      <c r="T61" s="107">
        <v>18080</v>
      </c>
      <c r="U61" s="107">
        <v>18611</v>
      </c>
      <c r="V61" s="107">
        <v>19472</v>
      </c>
      <c r="W61" s="107">
        <v>20086</v>
      </c>
      <c r="X61" s="107">
        <v>20583</v>
      </c>
      <c r="Y61" s="107">
        <v>21182</v>
      </c>
      <c r="Z61" s="107">
        <v>21308</v>
      </c>
      <c r="AA61" s="107">
        <v>21048</v>
      </c>
      <c r="AB61" s="107">
        <v>20990</v>
      </c>
      <c r="AC61" s="107">
        <v>20562</v>
      </c>
      <c r="AD61" s="107">
        <v>20723</v>
      </c>
      <c r="AE61" s="107">
        <v>20171</v>
      </c>
      <c r="AF61" s="107">
        <v>20797</v>
      </c>
      <c r="AG61" s="107">
        <v>20251</v>
      </c>
      <c r="AH61" s="107">
        <v>20337</v>
      </c>
      <c r="AI61" s="107">
        <v>20483</v>
      </c>
      <c r="AJ61" s="107">
        <v>19749</v>
      </c>
      <c r="AK61" s="107">
        <v>19630</v>
      </c>
      <c r="AL61" s="107">
        <v>19922</v>
      </c>
      <c r="AM61" s="107">
        <v>18512</v>
      </c>
      <c r="AN61" s="107">
        <v>17563</v>
      </c>
      <c r="AO61" s="107">
        <v>17206</v>
      </c>
      <c r="AP61" s="107">
        <v>17279</v>
      </c>
      <c r="AQ61" s="107">
        <v>17090</v>
      </c>
      <c r="AR61" s="107">
        <v>16542</v>
      </c>
      <c r="AS61" s="107">
        <v>16392</v>
      </c>
      <c r="AT61" s="107">
        <v>14375</v>
      </c>
      <c r="AU61" s="107">
        <v>14192</v>
      </c>
      <c r="AV61" s="107">
        <v>13081</v>
      </c>
      <c r="AW61" s="107">
        <v>13434</v>
      </c>
      <c r="AX61" s="107">
        <v>13164</v>
      </c>
      <c r="AY61" s="107">
        <f t="shared" ref="AY61:AY67" si="24">SUM(C61:T61)</f>
        <v>261881</v>
      </c>
      <c r="AZ61" s="107">
        <f t="shared" ref="AZ61:AZ67" si="25">SUM(C61:AX61)</f>
        <v>816616</v>
      </c>
      <c r="BA61" s="107">
        <f t="shared" ref="BA61:BA67" si="26">(42.17*AY61)/100</f>
        <v>110435.21769999999</v>
      </c>
      <c r="BB61" s="108">
        <f t="shared" ref="BB61:BB67" si="27">(BA61*100)/AZ61</f>
        <v>13.52351872850887</v>
      </c>
      <c r="BC61" s="107">
        <f t="shared" ref="BC61:BC67" si="28">(611.9*BA61)</f>
        <v>67575309.71063</v>
      </c>
      <c r="BD61" s="120">
        <f t="shared" ref="BD61:BD67" si="29">(BA61*12.6)</f>
        <v>1391483.7430199999</v>
      </c>
    </row>
    <row r="62" spans="2:56" x14ac:dyDescent="0.25">
      <c r="B62" s="119" t="s">
        <v>540</v>
      </c>
      <c r="C62" s="107">
        <v>8280</v>
      </c>
      <c r="D62" s="107">
        <v>8451</v>
      </c>
      <c r="E62" s="107">
        <v>8356</v>
      </c>
      <c r="F62" s="107">
        <v>8404</v>
      </c>
      <c r="G62" s="107">
        <v>8464</v>
      </c>
      <c r="H62" s="107">
        <v>8909</v>
      </c>
      <c r="I62" s="107">
        <v>9296</v>
      </c>
      <c r="J62" s="107">
        <v>9499</v>
      </c>
      <c r="K62" s="107">
        <v>9402</v>
      </c>
      <c r="L62" s="107">
        <v>9589</v>
      </c>
      <c r="M62" s="107">
        <v>9478</v>
      </c>
      <c r="N62" s="107">
        <v>9482</v>
      </c>
      <c r="O62" s="107">
        <v>9331</v>
      </c>
      <c r="P62" s="107">
        <v>9437</v>
      </c>
      <c r="Q62" s="107">
        <v>9554</v>
      </c>
      <c r="R62" s="107">
        <v>9978</v>
      </c>
      <c r="S62" s="107">
        <v>10088</v>
      </c>
      <c r="T62" s="107">
        <v>10518</v>
      </c>
      <c r="U62" s="107">
        <v>10641</v>
      </c>
      <c r="V62" s="107">
        <v>11270</v>
      </c>
      <c r="W62" s="107">
        <v>11473</v>
      </c>
      <c r="X62" s="107">
        <v>11776</v>
      </c>
      <c r="Y62" s="107">
        <v>11905</v>
      </c>
      <c r="Z62" s="107">
        <v>12006</v>
      </c>
      <c r="AA62" s="107">
        <v>11907</v>
      </c>
      <c r="AB62" s="107">
        <v>11853</v>
      </c>
      <c r="AC62" s="107">
        <v>11478</v>
      </c>
      <c r="AD62" s="107">
        <v>11825</v>
      </c>
      <c r="AE62" s="107">
        <v>11756</v>
      </c>
      <c r="AF62" s="107">
        <v>11901</v>
      </c>
      <c r="AG62" s="107">
        <v>12233</v>
      </c>
      <c r="AH62" s="107">
        <v>12145</v>
      </c>
      <c r="AI62" s="107">
        <v>12883</v>
      </c>
      <c r="AJ62" s="107">
        <v>12444</v>
      </c>
      <c r="AK62" s="107">
        <v>12377</v>
      </c>
      <c r="AL62" s="107">
        <v>13090</v>
      </c>
      <c r="AM62" s="107">
        <v>12432</v>
      </c>
      <c r="AN62" s="107">
        <v>11635</v>
      </c>
      <c r="AO62" s="107">
        <v>11464</v>
      </c>
      <c r="AP62" s="107">
        <v>11445</v>
      </c>
      <c r="AQ62" s="107">
        <v>11019</v>
      </c>
      <c r="AR62" s="107">
        <v>11005</v>
      </c>
      <c r="AS62" s="107">
        <v>10315</v>
      </c>
      <c r="AT62" s="107">
        <v>9446</v>
      </c>
      <c r="AU62" s="107">
        <v>9055</v>
      </c>
      <c r="AV62" s="107">
        <v>8587</v>
      </c>
      <c r="AW62" s="107">
        <v>8627</v>
      </c>
      <c r="AX62" s="107">
        <v>8250</v>
      </c>
      <c r="AY62" s="107">
        <f t="shared" si="24"/>
        <v>166516</v>
      </c>
      <c r="AZ62" s="107">
        <f t="shared" si="25"/>
        <v>504759</v>
      </c>
      <c r="BA62" s="107">
        <f t="shared" si="26"/>
        <v>70219.797200000001</v>
      </c>
      <c r="BB62" s="108">
        <f t="shared" si="27"/>
        <v>13.911549313632841</v>
      </c>
      <c r="BC62" s="107">
        <f t="shared" si="28"/>
        <v>42967493.906679995</v>
      </c>
      <c r="BD62" s="120">
        <f t="shared" si="29"/>
        <v>884769.44472000003</v>
      </c>
    </row>
    <row r="63" spans="2:56" x14ac:dyDescent="0.25">
      <c r="B63" s="119" t="s">
        <v>545</v>
      </c>
      <c r="C63" s="107">
        <v>9942</v>
      </c>
      <c r="D63" s="107">
        <v>10046</v>
      </c>
      <c r="E63" s="107">
        <v>9808</v>
      </c>
      <c r="F63" s="107">
        <v>10002</v>
      </c>
      <c r="G63" s="107">
        <v>9766</v>
      </c>
      <c r="H63" s="107">
        <v>9793</v>
      </c>
      <c r="I63" s="107">
        <v>10427</v>
      </c>
      <c r="J63" s="107">
        <v>10907</v>
      </c>
      <c r="K63" s="107">
        <v>10907</v>
      </c>
      <c r="L63" s="107">
        <v>10961</v>
      </c>
      <c r="M63" s="107">
        <v>10989</v>
      </c>
      <c r="N63" s="107">
        <v>10978</v>
      </c>
      <c r="O63" s="107">
        <v>11356</v>
      </c>
      <c r="P63" s="107">
        <v>11263</v>
      </c>
      <c r="Q63" s="107">
        <v>11275</v>
      </c>
      <c r="R63" s="107">
        <v>11808</v>
      </c>
      <c r="S63" s="107">
        <v>12181</v>
      </c>
      <c r="T63" s="107">
        <v>12762</v>
      </c>
      <c r="U63" s="107">
        <v>13274</v>
      </c>
      <c r="V63" s="107">
        <v>14055</v>
      </c>
      <c r="W63" s="107">
        <v>14151</v>
      </c>
      <c r="X63" s="107">
        <v>14781</v>
      </c>
      <c r="Y63" s="107">
        <v>14553</v>
      </c>
      <c r="Z63" s="107">
        <v>14616</v>
      </c>
      <c r="AA63" s="107">
        <v>14591</v>
      </c>
      <c r="AB63" s="107">
        <v>14496</v>
      </c>
      <c r="AC63" s="107">
        <v>14237</v>
      </c>
      <c r="AD63" s="107">
        <v>14119</v>
      </c>
      <c r="AE63" s="107">
        <v>14120</v>
      </c>
      <c r="AF63" s="107">
        <v>13988</v>
      </c>
      <c r="AG63" s="107">
        <v>14162</v>
      </c>
      <c r="AH63" s="107">
        <v>14444</v>
      </c>
      <c r="AI63" s="107">
        <v>14743</v>
      </c>
      <c r="AJ63" s="107">
        <v>14437</v>
      </c>
      <c r="AK63" s="107">
        <v>14561</v>
      </c>
      <c r="AL63" s="107">
        <v>14715</v>
      </c>
      <c r="AM63" s="107">
        <v>13682</v>
      </c>
      <c r="AN63" s="107">
        <v>13147</v>
      </c>
      <c r="AO63" s="107">
        <v>12866</v>
      </c>
      <c r="AP63" s="107">
        <v>12937</v>
      </c>
      <c r="AQ63" s="107">
        <v>12484</v>
      </c>
      <c r="AR63" s="107">
        <v>12516</v>
      </c>
      <c r="AS63" s="107">
        <v>11787</v>
      </c>
      <c r="AT63" s="107">
        <v>10661</v>
      </c>
      <c r="AU63" s="107">
        <v>10043</v>
      </c>
      <c r="AV63" s="107">
        <v>9630</v>
      </c>
      <c r="AW63" s="107">
        <v>9525</v>
      </c>
      <c r="AX63" s="107">
        <v>9226</v>
      </c>
      <c r="AY63" s="107">
        <f t="shared" si="24"/>
        <v>195171</v>
      </c>
      <c r="AZ63" s="107">
        <f t="shared" si="25"/>
        <v>591718</v>
      </c>
      <c r="BA63" s="107">
        <f t="shared" si="26"/>
        <v>82303.610700000005</v>
      </c>
      <c r="BB63" s="108">
        <f t="shared" si="27"/>
        <v>13.909262638621776</v>
      </c>
      <c r="BC63" s="107">
        <f t="shared" si="28"/>
        <v>50361579.387330003</v>
      </c>
      <c r="BD63" s="120">
        <f t="shared" si="29"/>
        <v>1037025.49482</v>
      </c>
    </row>
    <row r="64" spans="2:56" x14ac:dyDescent="0.25">
      <c r="B64" s="119" t="s">
        <v>547</v>
      </c>
      <c r="C64" s="107">
        <v>5436</v>
      </c>
      <c r="D64" s="107">
        <v>5296</v>
      </c>
      <c r="E64" s="107">
        <v>5347</v>
      </c>
      <c r="F64" s="107">
        <v>5247</v>
      </c>
      <c r="G64" s="107">
        <v>5474</v>
      </c>
      <c r="H64" s="107">
        <v>5512</v>
      </c>
      <c r="I64" s="107">
        <v>5866</v>
      </c>
      <c r="J64" s="107">
        <v>5939</v>
      </c>
      <c r="K64" s="107">
        <v>5974</v>
      </c>
      <c r="L64" s="107">
        <v>6084</v>
      </c>
      <c r="M64" s="107">
        <v>6237</v>
      </c>
      <c r="N64" s="107">
        <v>6427</v>
      </c>
      <c r="O64" s="107">
        <v>6348</v>
      </c>
      <c r="P64" s="107">
        <v>6685</v>
      </c>
      <c r="Q64" s="107">
        <v>6865</v>
      </c>
      <c r="R64" s="107">
        <v>7092</v>
      </c>
      <c r="S64" s="107">
        <v>7403</v>
      </c>
      <c r="T64" s="107">
        <v>7974</v>
      </c>
      <c r="U64" s="107">
        <v>8123</v>
      </c>
      <c r="V64" s="107">
        <v>8725</v>
      </c>
      <c r="W64" s="107">
        <v>8917</v>
      </c>
      <c r="X64" s="107">
        <v>9099</v>
      </c>
      <c r="Y64" s="107">
        <v>9120</v>
      </c>
      <c r="Z64" s="107">
        <v>9430</v>
      </c>
      <c r="AA64" s="107">
        <v>9059</v>
      </c>
      <c r="AB64" s="107">
        <v>9000</v>
      </c>
      <c r="AC64" s="107">
        <v>8809</v>
      </c>
      <c r="AD64" s="107">
        <v>8824</v>
      </c>
      <c r="AE64" s="107">
        <v>8661</v>
      </c>
      <c r="AF64" s="107">
        <v>8547</v>
      </c>
      <c r="AG64" s="107">
        <v>8551</v>
      </c>
      <c r="AH64" s="107">
        <v>8672</v>
      </c>
      <c r="AI64" s="107">
        <v>8592</v>
      </c>
      <c r="AJ64" s="107">
        <v>8089</v>
      </c>
      <c r="AK64" s="107">
        <v>7753</v>
      </c>
      <c r="AL64" s="107">
        <v>7969</v>
      </c>
      <c r="AM64" s="107">
        <v>7559</v>
      </c>
      <c r="AN64" s="107">
        <v>7119</v>
      </c>
      <c r="AO64" s="107">
        <v>6933</v>
      </c>
      <c r="AP64" s="107">
        <v>6933</v>
      </c>
      <c r="AQ64" s="107">
        <v>6710</v>
      </c>
      <c r="AR64" s="107">
        <v>6713</v>
      </c>
      <c r="AS64" s="107">
        <v>6431</v>
      </c>
      <c r="AT64" s="107">
        <v>5659</v>
      </c>
      <c r="AU64" s="107">
        <v>5656</v>
      </c>
      <c r="AV64" s="107">
        <v>5167</v>
      </c>
      <c r="AW64" s="107">
        <v>5116</v>
      </c>
      <c r="AX64" s="107">
        <v>5086</v>
      </c>
      <c r="AY64" s="107">
        <f t="shared" si="24"/>
        <v>111206</v>
      </c>
      <c r="AZ64" s="107">
        <f t="shared" si="25"/>
        <v>342228</v>
      </c>
      <c r="BA64" s="107">
        <f t="shared" si="26"/>
        <v>46895.570200000002</v>
      </c>
      <c r="BB64" s="108">
        <f t="shared" si="27"/>
        <v>13.703019682784578</v>
      </c>
      <c r="BC64" s="107">
        <f t="shared" si="28"/>
        <v>28695399.405379999</v>
      </c>
      <c r="BD64" s="120">
        <f t="shared" si="29"/>
        <v>590884.18452000001</v>
      </c>
    </row>
    <row r="65" spans="2:56" x14ac:dyDescent="0.25">
      <c r="B65" s="119" t="s">
        <v>549</v>
      </c>
      <c r="C65" s="107">
        <v>7319</v>
      </c>
      <c r="D65" s="107">
        <v>6993</v>
      </c>
      <c r="E65" s="107">
        <v>7179</v>
      </c>
      <c r="F65" s="107">
        <v>7244</v>
      </c>
      <c r="G65" s="107">
        <v>7588</v>
      </c>
      <c r="H65" s="107">
        <v>7648</v>
      </c>
      <c r="I65" s="107">
        <v>8250</v>
      </c>
      <c r="J65" s="107">
        <v>8205</v>
      </c>
      <c r="K65" s="107">
        <v>8154</v>
      </c>
      <c r="L65" s="107">
        <v>7931</v>
      </c>
      <c r="M65" s="107">
        <v>8127</v>
      </c>
      <c r="N65" s="107">
        <v>7743</v>
      </c>
      <c r="O65" s="107">
        <v>7584</v>
      </c>
      <c r="P65" s="107">
        <v>7817</v>
      </c>
      <c r="Q65" s="107">
        <v>7537</v>
      </c>
      <c r="R65" s="107">
        <v>7877</v>
      </c>
      <c r="S65" s="107">
        <v>7881</v>
      </c>
      <c r="T65" s="107">
        <v>8105</v>
      </c>
      <c r="U65" s="107">
        <v>8283</v>
      </c>
      <c r="V65" s="107">
        <v>8991</v>
      </c>
      <c r="W65" s="107">
        <v>8853</v>
      </c>
      <c r="X65" s="107">
        <v>9019</v>
      </c>
      <c r="Y65" s="107">
        <v>8941</v>
      </c>
      <c r="Z65" s="107">
        <v>9208</v>
      </c>
      <c r="AA65" s="107">
        <v>9283</v>
      </c>
      <c r="AB65" s="107">
        <v>9149</v>
      </c>
      <c r="AC65" s="107">
        <v>9207</v>
      </c>
      <c r="AD65" s="107">
        <v>9486</v>
      </c>
      <c r="AE65" s="107">
        <v>9383</v>
      </c>
      <c r="AF65" s="107">
        <v>9700</v>
      </c>
      <c r="AG65" s="107">
        <v>9846</v>
      </c>
      <c r="AH65" s="107">
        <v>10027</v>
      </c>
      <c r="AI65" s="107">
        <v>10424</v>
      </c>
      <c r="AJ65" s="107">
        <v>9840</v>
      </c>
      <c r="AK65" s="107">
        <v>10583</v>
      </c>
      <c r="AL65" s="107">
        <v>10923</v>
      </c>
      <c r="AM65" s="107">
        <v>10140</v>
      </c>
      <c r="AN65" s="107">
        <v>9687</v>
      </c>
      <c r="AO65" s="107">
        <v>9644</v>
      </c>
      <c r="AP65" s="107">
        <v>9808</v>
      </c>
      <c r="AQ65" s="107">
        <v>8920</v>
      </c>
      <c r="AR65" s="107">
        <v>9072</v>
      </c>
      <c r="AS65" s="107">
        <v>8327</v>
      </c>
      <c r="AT65" s="107">
        <v>7888</v>
      </c>
      <c r="AU65" s="107">
        <v>7168</v>
      </c>
      <c r="AV65" s="107">
        <v>6569</v>
      </c>
      <c r="AW65" s="107">
        <v>6951</v>
      </c>
      <c r="AX65" s="107">
        <v>6703</v>
      </c>
      <c r="AY65" s="107">
        <f t="shared" si="24"/>
        <v>139182</v>
      </c>
      <c r="AZ65" s="107">
        <f t="shared" si="25"/>
        <v>411205</v>
      </c>
      <c r="BA65" s="107">
        <f t="shared" si="26"/>
        <v>58693.049400000004</v>
      </c>
      <c r="BB65" s="108">
        <f t="shared" si="27"/>
        <v>14.273427949562871</v>
      </c>
      <c r="BC65" s="107">
        <f t="shared" si="28"/>
        <v>35914276.927859999</v>
      </c>
      <c r="BD65" s="120">
        <f t="shared" si="29"/>
        <v>739532.42243999999</v>
      </c>
    </row>
    <row r="66" spans="2:56" x14ac:dyDescent="0.25">
      <c r="B66" s="119" t="s">
        <v>554</v>
      </c>
      <c r="C66" s="107">
        <v>16746</v>
      </c>
      <c r="D66" s="107">
        <v>16160</v>
      </c>
      <c r="E66" s="107">
        <v>15900</v>
      </c>
      <c r="F66" s="107">
        <v>15964</v>
      </c>
      <c r="G66" s="107">
        <v>15812</v>
      </c>
      <c r="H66" s="107">
        <v>15857</v>
      </c>
      <c r="I66" s="107">
        <v>16871</v>
      </c>
      <c r="J66" s="107">
        <v>17860</v>
      </c>
      <c r="K66" s="107">
        <v>17675</v>
      </c>
      <c r="L66" s="107">
        <v>17850</v>
      </c>
      <c r="M66" s="107">
        <v>18595</v>
      </c>
      <c r="N66" s="107">
        <v>18709</v>
      </c>
      <c r="O66" s="107">
        <v>19555</v>
      </c>
      <c r="P66" s="107">
        <v>20268</v>
      </c>
      <c r="Q66" s="107">
        <v>21184</v>
      </c>
      <c r="R66" s="107">
        <v>22436</v>
      </c>
      <c r="S66" s="107">
        <v>23215</v>
      </c>
      <c r="T66" s="107">
        <v>24683</v>
      </c>
      <c r="U66" s="107">
        <v>25581</v>
      </c>
      <c r="V66" s="107">
        <v>26908</v>
      </c>
      <c r="W66" s="107">
        <v>26961</v>
      </c>
      <c r="X66" s="107">
        <v>28121</v>
      </c>
      <c r="Y66" s="107">
        <v>28518</v>
      </c>
      <c r="Z66" s="107">
        <v>28678</v>
      </c>
      <c r="AA66" s="107">
        <v>28687</v>
      </c>
      <c r="AB66" s="107">
        <v>28049</v>
      </c>
      <c r="AC66" s="107">
        <v>28045</v>
      </c>
      <c r="AD66" s="107">
        <v>27919</v>
      </c>
      <c r="AE66" s="107">
        <v>27270</v>
      </c>
      <c r="AF66" s="107">
        <v>26725</v>
      </c>
      <c r="AG66" s="107">
        <v>26590</v>
      </c>
      <c r="AH66" s="107">
        <v>26319</v>
      </c>
      <c r="AI66" s="107">
        <v>26674</v>
      </c>
      <c r="AJ66" s="107">
        <v>25753</v>
      </c>
      <c r="AK66" s="107">
        <v>25453</v>
      </c>
      <c r="AL66" s="107">
        <v>26012</v>
      </c>
      <c r="AM66" s="107">
        <v>24577</v>
      </c>
      <c r="AN66" s="107">
        <v>23396</v>
      </c>
      <c r="AO66" s="107">
        <v>22177</v>
      </c>
      <c r="AP66" s="107">
        <v>22302</v>
      </c>
      <c r="AQ66" s="107">
        <v>21718</v>
      </c>
      <c r="AR66" s="107">
        <v>20936</v>
      </c>
      <c r="AS66" s="107">
        <v>20534</v>
      </c>
      <c r="AT66" s="107">
        <v>18959</v>
      </c>
      <c r="AU66" s="107">
        <v>18712</v>
      </c>
      <c r="AV66" s="107">
        <v>17856</v>
      </c>
      <c r="AW66" s="107">
        <v>17608</v>
      </c>
      <c r="AX66" s="107">
        <v>17456</v>
      </c>
      <c r="AY66" s="107">
        <f t="shared" si="24"/>
        <v>335340</v>
      </c>
      <c r="AZ66" s="107">
        <f t="shared" si="25"/>
        <v>1069834</v>
      </c>
      <c r="BA66" s="107">
        <f t="shared" si="26"/>
        <v>141412.878</v>
      </c>
      <c r="BB66" s="108">
        <f t="shared" si="27"/>
        <v>13.218207497611777</v>
      </c>
      <c r="BC66" s="107">
        <f t="shared" si="28"/>
        <v>86530540.048199996</v>
      </c>
      <c r="BD66" s="120">
        <f t="shared" si="29"/>
        <v>1781802.2627999999</v>
      </c>
    </row>
    <row r="67" spans="2:56" ht="15.75" thickBot="1" x14ac:dyDescent="0.3">
      <c r="B67" s="121" t="s">
        <v>565</v>
      </c>
      <c r="C67" s="122">
        <v>20286</v>
      </c>
      <c r="D67" s="122">
        <v>19790</v>
      </c>
      <c r="E67" s="122">
        <v>20234</v>
      </c>
      <c r="F67" s="122">
        <v>19837</v>
      </c>
      <c r="G67" s="122">
        <v>19829</v>
      </c>
      <c r="H67" s="122">
        <v>20586</v>
      </c>
      <c r="I67" s="122">
        <v>21646</v>
      </c>
      <c r="J67" s="122">
        <v>21922</v>
      </c>
      <c r="K67" s="122">
        <v>22129</v>
      </c>
      <c r="L67" s="122">
        <v>21962</v>
      </c>
      <c r="M67" s="122">
        <v>21912</v>
      </c>
      <c r="N67" s="122">
        <v>22301</v>
      </c>
      <c r="O67" s="122">
        <v>22710</v>
      </c>
      <c r="P67" s="122">
        <v>23411</v>
      </c>
      <c r="Q67" s="122">
        <v>24433</v>
      </c>
      <c r="R67" s="122">
        <v>25720</v>
      </c>
      <c r="S67" s="122">
        <v>26930</v>
      </c>
      <c r="T67" s="122">
        <v>28483</v>
      </c>
      <c r="U67" s="122">
        <v>29510</v>
      </c>
      <c r="V67" s="122">
        <v>31261</v>
      </c>
      <c r="W67" s="122">
        <v>32031</v>
      </c>
      <c r="X67" s="122">
        <v>33925</v>
      </c>
      <c r="Y67" s="122">
        <v>34440</v>
      </c>
      <c r="Z67" s="122">
        <v>34295</v>
      </c>
      <c r="AA67" s="122">
        <v>33946</v>
      </c>
      <c r="AB67" s="122">
        <v>33676</v>
      </c>
      <c r="AC67" s="122">
        <v>32924</v>
      </c>
      <c r="AD67" s="122">
        <v>32638</v>
      </c>
      <c r="AE67" s="122">
        <v>31916</v>
      </c>
      <c r="AF67" s="122">
        <v>31559</v>
      </c>
      <c r="AG67" s="122">
        <v>31157</v>
      </c>
      <c r="AH67" s="122">
        <v>31019</v>
      </c>
      <c r="AI67" s="122">
        <v>31311</v>
      </c>
      <c r="AJ67" s="122">
        <v>30400</v>
      </c>
      <c r="AK67" s="122">
        <v>30095</v>
      </c>
      <c r="AL67" s="122">
        <v>30442</v>
      </c>
      <c r="AM67" s="122">
        <v>28653</v>
      </c>
      <c r="AN67" s="122">
        <v>26498</v>
      </c>
      <c r="AO67" s="122">
        <v>25550</v>
      </c>
      <c r="AP67" s="122">
        <v>25580</v>
      </c>
      <c r="AQ67" s="122">
        <v>24093</v>
      </c>
      <c r="AR67" s="122">
        <v>24008</v>
      </c>
      <c r="AS67" s="122">
        <v>23474</v>
      </c>
      <c r="AT67" s="122">
        <v>21015</v>
      </c>
      <c r="AU67" s="122">
        <v>20652</v>
      </c>
      <c r="AV67" s="122">
        <v>19202</v>
      </c>
      <c r="AW67" s="122">
        <v>19756</v>
      </c>
      <c r="AX67" s="122">
        <v>19364</v>
      </c>
      <c r="AY67" s="122">
        <f t="shared" si="24"/>
        <v>404121</v>
      </c>
      <c r="AZ67" s="122">
        <f t="shared" si="25"/>
        <v>1258511</v>
      </c>
      <c r="BA67" s="122">
        <f t="shared" si="26"/>
        <v>170417.82570000002</v>
      </c>
      <c r="BB67" s="123">
        <f t="shared" si="27"/>
        <v>13.541226552648329</v>
      </c>
      <c r="BC67" s="122">
        <f t="shared" si="28"/>
        <v>104278667.54583001</v>
      </c>
      <c r="BD67" s="124">
        <f t="shared" si="29"/>
        <v>2147264.6038200003</v>
      </c>
    </row>
    <row r="68" spans="2:56" x14ac:dyDescent="0.25">
      <c r="B68" s="115" t="s">
        <v>510</v>
      </c>
      <c r="C68" s="116">
        <v>2895</v>
      </c>
      <c r="D68" s="116">
        <v>2690</v>
      </c>
      <c r="E68" s="116">
        <v>2709</v>
      </c>
      <c r="F68" s="116">
        <v>2758</v>
      </c>
      <c r="G68" s="116">
        <v>2571</v>
      </c>
      <c r="H68" s="116">
        <v>2577</v>
      </c>
      <c r="I68" s="116">
        <v>2797</v>
      </c>
      <c r="J68" s="116">
        <v>2790</v>
      </c>
      <c r="K68" s="116">
        <v>2862</v>
      </c>
      <c r="L68" s="116">
        <v>2829</v>
      </c>
      <c r="M68" s="116">
        <v>3043</v>
      </c>
      <c r="N68" s="116">
        <v>3290</v>
      </c>
      <c r="O68" s="116">
        <v>3236</v>
      </c>
      <c r="P68" s="116">
        <v>3444</v>
      </c>
      <c r="Q68" s="116">
        <v>3771</v>
      </c>
      <c r="R68" s="116">
        <v>3903</v>
      </c>
      <c r="S68" s="116">
        <v>4022</v>
      </c>
      <c r="T68" s="116">
        <v>4253</v>
      </c>
      <c r="U68" s="116">
        <v>4636</v>
      </c>
      <c r="V68" s="116">
        <v>4806</v>
      </c>
      <c r="W68" s="116">
        <v>5228</v>
      </c>
      <c r="X68" s="116">
        <v>5416</v>
      </c>
      <c r="Y68" s="116">
        <v>5420</v>
      </c>
      <c r="Z68" s="116">
        <v>5777</v>
      </c>
      <c r="AA68" s="116">
        <v>5669</v>
      </c>
      <c r="AB68" s="116">
        <v>5482</v>
      </c>
      <c r="AC68" s="116">
        <v>5422</v>
      </c>
      <c r="AD68" s="116">
        <v>5350</v>
      </c>
      <c r="AE68" s="116">
        <v>5426</v>
      </c>
      <c r="AF68" s="116">
        <v>5141</v>
      </c>
      <c r="AG68" s="116">
        <v>5190</v>
      </c>
      <c r="AH68" s="116">
        <v>5130</v>
      </c>
      <c r="AI68" s="116">
        <v>5167</v>
      </c>
      <c r="AJ68" s="116">
        <v>5106</v>
      </c>
      <c r="AK68" s="116">
        <v>5088</v>
      </c>
      <c r="AL68" s="116">
        <v>5153</v>
      </c>
      <c r="AM68" s="116">
        <v>4906</v>
      </c>
      <c r="AN68" s="116">
        <v>4809</v>
      </c>
      <c r="AO68" s="116">
        <v>4708</v>
      </c>
      <c r="AP68" s="116">
        <v>4671</v>
      </c>
      <c r="AQ68" s="116">
        <v>4579</v>
      </c>
      <c r="AR68" s="116">
        <v>4466</v>
      </c>
      <c r="AS68" s="116">
        <v>4400</v>
      </c>
      <c r="AT68" s="116">
        <v>4247</v>
      </c>
      <c r="AU68" s="116">
        <v>4079</v>
      </c>
      <c r="AV68" s="116">
        <v>3942</v>
      </c>
      <c r="AW68" s="116">
        <v>3908</v>
      </c>
      <c r="AX68" s="116">
        <v>3908</v>
      </c>
      <c r="AY68" s="116">
        <f t="shared" si="18"/>
        <v>56440</v>
      </c>
      <c r="AZ68" s="116">
        <f t="shared" si="19"/>
        <v>203670</v>
      </c>
      <c r="BA68" s="116">
        <f t="shared" si="20"/>
        <v>23800.748000000003</v>
      </c>
      <c r="BB68" s="117">
        <f t="shared" si="21"/>
        <v>11.685937055040018</v>
      </c>
      <c r="BC68" s="116">
        <f t="shared" si="22"/>
        <v>14563677.701200001</v>
      </c>
      <c r="BD68" s="118">
        <f t="shared" si="23"/>
        <v>299889.42480000004</v>
      </c>
    </row>
    <row r="69" spans="2:56" x14ac:dyDescent="0.25">
      <c r="B69" s="119" t="s">
        <v>533</v>
      </c>
      <c r="C69" s="107">
        <v>9739</v>
      </c>
      <c r="D69" s="107">
        <v>9214</v>
      </c>
      <c r="E69" s="107">
        <v>9364</v>
      </c>
      <c r="F69" s="107">
        <v>9188</v>
      </c>
      <c r="G69" s="107">
        <v>8884</v>
      </c>
      <c r="H69" s="107">
        <v>8993</v>
      </c>
      <c r="I69" s="107">
        <v>9244</v>
      </c>
      <c r="J69" s="107">
        <v>9570</v>
      </c>
      <c r="K69" s="107">
        <v>9471</v>
      </c>
      <c r="L69" s="107">
        <v>9722</v>
      </c>
      <c r="M69" s="107">
        <v>9994</v>
      </c>
      <c r="N69" s="107">
        <v>10556</v>
      </c>
      <c r="O69" s="107">
        <v>11044</v>
      </c>
      <c r="P69" s="107">
        <v>11503</v>
      </c>
      <c r="Q69" s="107">
        <v>11930</v>
      </c>
      <c r="R69" s="107">
        <v>12487</v>
      </c>
      <c r="S69" s="107">
        <v>13242</v>
      </c>
      <c r="T69" s="107">
        <v>13876</v>
      </c>
      <c r="U69" s="107">
        <v>14878</v>
      </c>
      <c r="V69" s="107">
        <v>15550</v>
      </c>
      <c r="W69" s="107">
        <v>16430</v>
      </c>
      <c r="X69" s="107">
        <v>17845</v>
      </c>
      <c r="Y69" s="107">
        <v>18289</v>
      </c>
      <c r="Z69" s="107">
        <v>18903</v>
      </c>
      <c r="AA69" s="107">
        <v>18841</v>
      </c>
      <c r="AB69" s="107">
        <v>18646</v>
      </c>
      <c r="AC69" s="107">
        <v>18376</v>
      </c>
      <c r="AD69" s="107">
        <v>18593</v>
      </c>
      <c r="AE69" s="107">
        <v>18530</v>
      </c>
      <c r="AF69" s="107">
        <v>18080</v>
      </c>
      <c r="AG69" s="107">
        <v>18004</v>
      </c>
      <c r="AH69" s="107">
        <v>17826</v>
      </c>
      <c r="AI69" s="107">
        <v>18176</v>
      </c>
      <c r="AJ69" s="107">
        <v>18059</v>
      </c>
      <c r="AK69" s="107">
        <v>18327</v>
      </c>
      <c r="AL69" s="107">
        <v>18751</v>
      </c>
      <c r="AM69" s="107">
        <v>18006</v>
      </c>
      <c r="AN69" s="107">
        <v>17631</v>
      </c>
      <c r="AO69" s="107">
        <v>17232</v>
      </c>
      <c r="AP69" s="107">
        <v>17546</v>
      </c>
      <c r="AQ69" s="107">
        <v>17718</v>
      </c>
      <c r="AR69" s="107">
        <v>16948</v>
      </c>
      <c r="AS69" s="107">
        <v>16869</v>
      </c>
      <c r="AT69" s="107">
        <v>15718</v>
      </c>
      <c r="AU69" s="107">
        <v>15123</v>
      </c>
      <c r="AV69" s="107">
        <v>14384</v>
      </c>
      <c r="AW69" s="107">
        <v>14246</v>
      </c>
      <c r="AX69" s="107">
        <v>14126</v>
      </c>
      <c r="AY69" s="107">
        <f>SUM(C69:T69)</f>
        <v>188021</v>
      </c>
      <c r="AZ69" s="107">
        <f>SUM(C69:AX69)</f>
        <v>705672</v>
      </c>
      <c r="BA69" s="107">
        <f>(42.17*AY69)/100</f>
        <v>79288.455700000006</v>
      </c>
      <c r="BB69" s="108">
        <f>(BA69*100)/AZ69</f>
        <v>11.235879516262512</v>
      </c>
      <c r="BC69" s="107">
        <f>(611.9*BA69)</f>
        <v>48516606.042830005</v>
      </c>
      <c r="BD69" s="120">
        <f>(BA69*12.6)</f>
        <v>999034.54182000004</v>
      </c>
    </row>
    <row r="70" spans="2:56" ht="15.75" thickBot="1" x14ac:dyDescent="0.3">
      <c r="B70" s="121" t="s">
        <v>543</v>
      </c>
      <c r="C70" s="122">
        <v>6610</v>
      </c>
      <c r="D70" s="122">
        <v>6342</v>
      </c>
      <c r="E70" s="122">
        <v>6483</v>
      </c>
      <c r="F70" s="122">
        <v>6336</v>
      </c>
      <c r="G70" s="122">
        <v>6174</v>
      </c>
      <c r="H70" s="122">
        <v>6059</v>
      </c>
      <c r="I70" s="122">
        <v>6163</v>
      </c>
      <c r="J70" s="122">
        <v>6285</v>
      </c>
      <c r="K70" s="122">
        <v>6194</v>
      </c>
      <c r="L70" s="122">
        <v>6284</v>
      </c>
      <c r="M70" s="122">
        <v>6422</v>
      </c>
      <c r="N70" s="122">
        <v>6601</v>
      </c>
      <c r="O70" s="122">
        <v>6618</v>
      </c>
      <c r="P70" s="122">
        <v>7087</v>
      </c>
      <c r="Q70" s="122">
        <v>7343</v>
      </c>
      <c r="R70" s="122">
        <v>7564</v>
      </c>
      <c r="S70" s="122">
        <v>7970</v>
      </c>
      <c r="T70" s="122">
        <v>8663</v>
      </c>
      <c r="U70" s="122">
        <v>9064</v>
      </c>
      <c r="V70" s="122">
        <v>9426</v>
      </c>
      <c r="W70" s="122">
        <v>10094</v>
      </c>
      <c r="X70" s="122">
        <v>10940</v>
      </c>
      <c r="Y70" s="122">
        <v>11573</v>
      </c>
      <c r="Z70" s="122">
        <v>11870</v>
      </c>
      <c r="AA70" s="122">
        <v>11676</v>
      </c>
      <c r="AB70" s="122">
        <v>11984</v>
      </c>
      <c r="AC70" s="122">
        <v>11593</v>
      </c>
      <c r="AD70" s="122">
        <v>11738</v>
      </c>
      <c r="AE70" s="122">
        <v>11334</v>
      </c>
      <c r="AF70" s="122">
        <v>11167</v>
      </c>
      <c r="AG70" s="122">
        <v>10965</v>
      </c>
      <c r="AH70" s="122">
        <v>10948</v>
      </c>
      <c r="AI70" s="122">
        <v>11064</v>
      </c>
      <c r="AJ70" s="122">
        <v>11014</v>
      </c>
      <c r="AK70" s="122">
        <v>11041</v>
      </c>
      <c r="AL70" s="122">
        <v>11210</v>
      </c>
      <c r="AM70" s="122">
        <v>10749</v>
      </c>
      <c r="AN70" s="122">
        <v>10305</v>
      </c>
      <c r="AO70" s="122">
        <v>10374</v>
      </c>
      <c r="AP70" s="122">
        <v>10321</v>
      </c>
      <c r="AQ70" s="122">
        <v>10396</v>
      </c>
      <c r="AR70" s="122">
        <v>10006</v>
      </c>
      <c r="AS70" s="122">
        <v>9685</v>
      </c>
      <c r="AT70" s="122">
        <v>9506</v>
      </c>
      <c r="AU70" s="122">
        <v>8940</v>
      </c>
      <c r="AV70" s="122">
        <v>8664</v>
      </c>
      <c r="AW70" s="122">
        <v>8758</v>
      </c>
      <c r="AX70" s="122">
        <v>8648</v>
      </c>
      <c r="AY70" s="122">
        <f>SUM(C70:T70)</f>
        <v>121198</v>
      </c>
      <c r="AZ70" s="122">
        <f>SUM(C70:AX70)</f>
        <v>436251</v>
      </c>
      <c r="BA70" s="122">
        <f>(42.17*AY70)/100</f>
        <v>51109.196600000003</v>
      </c>
      <c r="BB70" s="123">
        <f>(BA70*100)/AZ70</f>
        <v>11.715548296737429</v>
      </c>
      <c r="BC70" s="122">
        <f>(611.9*BA70)</f>
        <v>31273717.39954</v>
      </c>
      <c r="BD70" s="124">
        <f>(BA70*12.6)</f>
        <v>643975.87716000003</v>
      </c>
    </row>
    <row r="71" spans="2:56" ht="15.75" thickBot="1" x14ac:dyDescent="0.3">
      <c r="B71" s="125" t="s">
        <v>511</v>
      </c>
      <c r="C71" s="126">
        <v>7576</v>
      </c>
      <c r="D71" s="126">
        <v>7388</v>
      </c>
      <c r="E71" s="126">
        <v>7509</v>
      </c>
      <c r="F71" s="126">
        <v>7550</v>
      </c>
      <c r="G71" s="126">
        <v>7696</v>
      </c>
      <c r="H71" s="126">
        <v>7660</v>
      </c>
      <c r="I71" s="126">
        <v>7931</v>
      </c>
      <c r="J71" s="126">
        <v>8303</v>
      </c>
      <c r="K71" s="126">
        <v>8401</v>
      </c>
      <c r="L71" s="126">
        <v>8419</v>
      </c>
      <c r="M71" s="126">
        <v>8646</v>
      </c>
      <c r="N71" s="126">
        <v>9234</v>
      </c>
      <c r="O71" s="126">
        <v>9811</v>
      </c>
      <c r="P71" s="126">
        <v>10431</v>
      </c>
      <c r="Q71" s="126">
        <v>11000</v>
      </c>
      <c r="R71" s="126">
        <v>11416</v>
      </c>
      <c r="S71" s="126">
        <v>12138</v>
      </c>
      <c r="T71" s="126">
        <v>12700</v>
      </c>
      <c r="U71" s="126">
        <v>13680</v>
      </c>
      <c r="V71" s="126">
        <v>14469</v>
      </c>
      <c r="W71" s="126">
        <v>15313</v>
      </c>
      <c r="X71" s="126">
        <v>16197</v>
      </c>
      <c r="Y71" s="126">
        <v>16944</v>
      </c>
      <c r="Z71" s="126">
        <v>17370</v>
      </c>
      <c r="AA71" s="126">
        <v>17278</v>
      </c>
      <c r="AB71" s="126">
        <v>17201</v>
      </c>
      <c r="AC71" s="126">
        <v>16659</v>
      </c>
      <c r="AD71" s="126">
        <v>16857</v>
      </c>
      <c r="AE71" s="126">
        <v>16688</v>
      </c>
      <c r="AF71" s="126">
        <v>16148</v>
      </c>
      <c r="AG71" s="126">
        <v>16223</v>
      </c>
      <c r="AH71" s="126">
        <v>15890</v>
      </c>
      <c r="AI71" s="126">
        <v>16512</v>
      </c>
      <c r="AJ71" s="126">
        <v>16036</v>
      </c>
      <c r="AK71" s="126">
        <v>16169</v>
      </c>
      <c r="AL71" s="126">
        <v>16751</v>
      </c>
      <c r="AM71" s="126">
        <v>16254</v>
      </c>
      <c r="AN71" s="126">
        <v>16408</v>
      </c>
      <c r="AO71" s="126">
        <v>16289</v>
      </c>
      <c r="AP71" s="126">
        <v>16754</v>
      </c>
      <c r="AQ71" s="126">
        <v>16761</v>
      </c>
      <c r="AR71" s="126">
        <v>16490</v>
      </c>
      <c r="AS71" s="126">
        <v>16576</v>
      </c>
      <c r="AT71" s="126">
        <v>15988</v>
      </c>
      <c r="AU71" s="126">
        <v>15225</v>
      </c>
      <c r="AV71" s="126">
        <v>14691</v>
      </c>
      <c r="AW71" s="126">
        <v>14740</v>
      </c>
      <c r="AX71" s="126">
        <v>14425</v>
      </c>
      <c r="AY71" s="126">
        <f t="shared" si="18"/>
        <v>163809</v>
      </c>
      <c r="AZ71" s="126">
        <f t="shared" si="19"/>
        <v>646795</v>
      </c>
      <c r="BA71" s="126">
        <f t="shared" si="20"/>
        <v>69078.255300000004</v>
      </c>
      <c r="BB71" s="127">
        <f t="shared" si="21"/>
        <v>10.68008492644501</v>
      </c>
      <c r="BC71" s="126">
        <f t="shared" si="22"/>
        <v>42268984.418070003</v>
      </c>
      <c r="BD71" s="128">
        <f t="shared" si="23"/>
        <v>870386.01678000006</v>
      </c>
    </row>
    <row r="72" spans="2:56" x14ac:dyDescent="0.25">
      <c r="B72" s="115" t="s">
        <v>512</v>
      </c>
      <c r="C72" s="116">
        <v>1455</v>
      </c>
      <c r="D72" s="116">
        <v>1382</v>
      </c>
      <c r="E72" s="116">
        <v>1414</v>
      </c>
      <c r="F72" s="116">
        <v>1440</v>
      </c>
      <c r="G72" s="116">
        <v>1586</v>
      </c>
      <c r="H72" s="116">
        <v>1454</v>
      </c>
      <c r="I72" s="116">
        <v>1477</v>
      </c>
      <c r="J72" s="116">
        <v>1476</v>
      </c>
      <c r="K72" s="116">
        <v>1527</v>
      </c>
      <c r="L72" s="116">
        <v>1541</v>
      </c>
      <c r="M72" s="116">
        <v>1604</v>
      </c>
      <c r="N72" s="116">
        <v>1552</v>
      </c>
      <c r="O72" s="116">
        <v>1630</v>
      </c>
      <c r="P72" s="116">
        <v>1641</v>
      </c>
      <c r="Q72" s="116">
        <v>1649</v>
      </c>
      <c r="R72" s="116">
        <v>1728</v>
      </c>
      <c r="S72" s="116">
        <v>1719</v>
      </c>
      <c r="T72" s="116">
        <v>1818</v>
      </c>
      <c r="U72" s="116">
        <v>1928</v>
      </c>
      <c r="V72" s="116">
        <v>1988</v>
      </c>
      <c r="W72" s="116">
        <v>2106</v>
      </c>
      <c r="X72" s="116">
        <v>2246</v>
      </c>
      <c r="Y72" s="116">
        <v>2284</v>
      </c>
      <c r="Z72" s="116">
        <v>2327</v>
      </c>
      <c r="AA72" s="116">
        <v>2439</v>
      </c>
      <c r="AB72" s="116">
        <v>2285</v>
      </c>
      <c r="AC72" s="116">
        <v>2311</v>
      </c>
      <c r="AD72" s="116">
        <v>2321</v>
      </c>
      <c r="AE72" s="116">
        <v>2310</v>
      </c>
      <c r="AF72" s="116">
        <v>2338</v>
      </c>
      <c r="AG72" s="116">
        <v>2442</v>
      </c>
      <c r="AH72" s="116">
        <v>2416</v>
      </c>
      <c r="AI72" s="116">
        <v>2491</v>
      </c>
      <c r="AJ72" s="116">
        <v>2547</v>
      </c>
      <c r="AK72" s="116">
        <v>2457</v>
      </c>
      <c r="AL72" s="116">
        <v>2592</v>
      </c>
      <c r="AM72" s="116">
        <v>2561</v>
      </c>
      <c r="AN72" s="116">
        <v>2593</v>
      </c>
      <c r="AO72" s="116">
        <v>2571</v>
      </c>
      <c r="AP72" s="116">
        <v>2618</v>
      </c>
      <c r="AQ72" s="116">
        <v>2447</v>
      </c>
      <c r="AR72" s="116">
        <v>2392</v>
      </c>
      <c r="AS72" s="116">
        <v>2272</v>
      </c>
      <c r="AT72" s="116">
        <v>2185</v>
      </c>
      <c r="AU72" s="116">
        <v>2077</v>
      </c>
      <c r="AV72" s="116">
        <v>1940</v>
      </c>
      <c r="AW72" s="116">
        <v>1867</v>
      </c>
      <c r="AX72" s="116">
        <v>1922</v>
      </c>
      <c r="AY72" s="116">
        <f t="shared" si="18"/>
        <v>28093</v>
      </c>
      <c r="AZ72" s="116">
        <f t="shared" si="19"/>
        <v>97366</v>
      </c>
      <c r="BA72" s="116">
        <f t="shared" si="20"/>
        <v>11846.8181</v>
      </c>
      <c r="BB72" s="117">
        <f t="shared" si="21"/>
        <v>12.167304911365365</v>
      </c>
      <c r="BC72" s="116">
        <f t="shared" si="22"/>
        <v>7249067.9953899998</v>
      </c>
      <c r="BD72" s="118">
        <f t="shared" si="23"/>
        <v>149269.90805999999</v>
      </c>
    </row>
    <row r="73" spans="2:56" x14ac:dyDescent="0.25">
      <c r="B73" s="119" t="s">
        <v>534</v>
      </c>
      <c r="C73" s="107">
        <v>3134</v>
      </c>
      <c r="D73" s="107">
        <v>2933</v>
      </c>
      <c r="E73" s="107">
        <v>3131</v>
      </c>
      <c r="F73" s="107">
        <v>2985</v>
      </c>
      <c r="G73" s="107">
        <v>2921</v>
      </c>
      <c r="H73" s="107">
        <v>3044</v>
      </c>
      <c r="I73" s="107">
        <v>3194</v>
      </c>
      <c r="J73" s="107">
        <v>3258</v>
      </c>
      <c r="K73" s="107">
        <v>3151</v>
      </c>
      <c r="L73" s="107">
        <v>3314</v>
      </c>
      <c r="M73" s="107">
        <v>3360</v>
      </c>
      <c r="N73" s="107">
        <v>3564</v>
      </c>
      <c r="O73" s="107">
        <v>3581</v>
      </c>
      <c r="P73" s="107">
        <v>3736</v>
      </c>
      <c r="Q73" s="107">
        <v>3924</v>
      </c>
      <c r="R73" s="107">
        <v>3998</v>
      </c>
      <c r="S73" s="107">
        <v>4180</v>
      </c>
      <c r="T73" s="107">
        <v>4267</v>
      </c>
      <c r="U73" s="107">
        <v>4575</v>
      </c>
      <c r="V73" s="107">
        <v>4773</v>
      </c>
      <c r="W73" s="107">
        <v>4896</v>
      </c>
      <c r="X73" s="107">
        <v>5411</v>
      </c>
      <c r="Y73" s="107">
        <v>5495</v>
      </c>
      <c r="Z73" s="107">
        <v>5780</v>
      </c>
      <c r="AA73" s="107">
        <v>5635</v>
      </c>
      <c r="AB73" s="107">
        <v>5648</v>
      </c>
      <c r="AC73" s="107">
        <v>5605</v>
      </c>
      <c r="AD73" s="107">
        <v>5523</v>
      </c>
      <c r="AE73" s="107">
        <v>5618</v>
      </c>
      <c r="AF73" s="107">
        <v>5449</v>
      </c>
      <c r="AG73" s="107">
        <v>5758</v>
      </c>
      <c r="AH73" s="107">
        <v>5791</v>
      </c>
      <c r="AI73" s="107">
        <v>5585</v>
      </c>
      <c r="AJ73" s="107">
        <v>5491</v>
      </c>
      <c r="AK73" s="107">
        <v>5737</v>
      </c>
      <c r="AL73" s="107">
        <v>5803</v>
      </c>
      <c r="AM73" s="107">
        <v>5689</v>
      </c>
      <c r="AN73" s="107">
        <v>5575</v>
      </c>
      <c r="AO73" s="107">
        <v>5394</v>
      </c>
      <c r="AP73" s="107">
        <v>5639</v>
      </c>
      <c r="AQ73" s="107">
        <v>5438</v>
      </c>
      <c r="AR73" s="107">
        <v>5373</v>
      </c>
      <c r="AS73" s="107">
        <v>5309</v>
      </c>
      <c r="AT73" s="107">
        <v>4966</v>
      </c>
      <c r="AU73" s="107">
        <v>4667</v>
      </c>
      <c r="AV73" s="107">
        <v>4549</v>
      </c>
      <c r="AW73" s="107">
        <v>4503</v>
      </c>
      <c r="AX73" s="107">
        <v>4403</v>
      </c>
      <c r="AY73" s="107">
        <f>SUM(C73:T73)</f>
        <v>61675</v>
      </c>
      <c r="AZ73" s="107">
        <f>SUM(C73:AX73)</f>
        <v>221753</v>
      </c>
      <c r="BA73" s="107">
        <f>(42.17*AY73)/100</f>
        <v>26008.3475</v>
      </c>
      <c r="BB73" s="108">
        <f>(BA73*100)/AZ73</f>
        <v>11.728521147402741</v>
      </c>
      <c r="BC73" s="107">
        <f>(611.9*BA73)</f>
        <v>15914507.83525</v>
      </c>
      <c r="BD73" s="120">
        <f>(BA73*12.6)</f>
        <v>327705.17849999998</v>
      </c>
    </row>
    <row r="74" spans="2:56" x14ac:dyDescent="0.25">
      <c r="B74" s="119" t="s">
        <v>550</v>
      </c>
      <c r="C74" s="107">
        <v>3570</v>
      </c>
      <c r="D74" s="107">
        <v>3606</v>
      </c>
      <c r="E74" s="107">
        <v>3772</v>
      </c>
      <c r="F74" s="107">
        <v>3717</v>
      </c>
      <c r="G74" s="107">
        <v>3695</v>
      </c>
      <c r="H74" s="107">
        <v>3768</v>
      </c>
      <c r="I74" s="107">
        <v>3904</v>
      </c>
      <c r="J74" s="107">
        <v>4207</v>
      </c>
      <c r="K74" s="107">
        <v>4239</v>
      </c>
      <c r="L74" s="107">
        <v>4309</v>
      </c>
      <c r="M74" s="107">
        <v>4350</v>
      </c>
      <c r="N74" s="107">
        <v>4422</v>
      </c>
      <c r="O74" s="107">
        <v>4586</v>
      </c>
      <c r="P74" s="107">
        <v>4861</v>
      </c>
      <c r="Q74" s="107">
        <v>5151</v>
      </c>
      <c r="R74" s="107">
        <v>5386</v>
      </c>
      <c r="S74" s="107">
        <v>5452</v>
      </c>
      <c r="T74" s="107">
        <v>5756</v>
      </c>
      <c r="U74" s="107">
        <v>6036</v>
      </c>
      <c r="V74" s="107">
        <v>6323</v>
      </c>
      <c r="W74" s="107">
        <v>6390</v>
      </c>
      <c r="X74" s="107">
        <v>6642</v>
      </c>
      <c r="Y74" s="107">
        <v>6690</v>
      </c>
      <c r="Z74" s="107">
        <v>6849</v>
      </c>
      <c r="AA74" s="107">
        <v>6766</v>
      </c>
      <c r="AB74" s="107">
        <v>6856</v>
      </c>
      <c r="AC74" s="107">
        <v>6867</v>
      </c>
      <c r="AD74" s="107">
        <v>6902</v>
      </c>
      <c r="AE74" s="107">
        <v>7098</v>
      </c>
      <c r="AF74" s="107">
        <v>7023</v>
      </c>
      <c r="AG74" s="107">
        <v>7247</v>
      </c>
      <c r="AH74" s="107">
        <v>7228</v>
      </c>
      <c r="AI74" s="107">
        <v>7282</v>
      </c>
      <c r="AJ74" s="107">
        <v>7376</v>
      </c>
      <c r="AK74" s="107">
        <v>7525</v>
      </c>
      <c r="AL74" s="107">
        <v>7745</v>
      </c>
      <c r="AM74" s="107">
        <v>7573</v>
      </c>
      <c r="AN74" s="107">
        <v>7587</v>
      </c>
      <c r="AO74" s="107">
        <v>7546</v>
      </c>
      <c r="AP74" s="107">
        <v>7612</v>
      </c>
      <c r="AQ74" s="107">
        <v>7535</v>
      </c>
      <c r="AR74" s="107">
        <v>7208</v>
      </c>
      <c r="AS74" s="107">
        <v>7265</v>
      </c>
      <c r="AT74" s="107">
        <v>6916</v>
      </c>
      <c r="AU74" s="107">
        <v>6492</v>
      </c>
      <c r="AV74" s="107">
        <v>6150</v>
      </c>
      <c r="AW74" s="107">
        <v>5934</v>
      </c>
      <c r="AX74" s="107">
        <v>5857</v>
      </c>
      <c r="AY74" s="107">
        <f>SUM(C74:T74)</f>
        <v>78751</v>
      </c>
      <c r="AZ74" s="107">
        <f>SUM(C74:AX74)</f>
        <v>287271</v>
      </c>
      <c r="BA74" s="107">
        <f>(42.17*AY74)/100</f>
        <v>33209.296699999999</v>
      </c>
      <c r="BB74" s="108">
        <f>(BA74*100)/AZ74</f>
        <v>11.56026772629329</v>
      </c>
      <c r="BC74" s="107">
        <f>(611.9*BA74)</f>
        <v>20320768.650729999</v>
      </c>
      <c r="BD74" s="120">
        <f>(BA74*12.6)</f>
        <v>418437.13841999997</v>
      </c>
    </row>
    <row r="75" spans="2:56" x14ac:dyDescent="0.25">
      <c r="B75" s="119" t="s">
        <v>558</v>
      </c>
      <c r="C75" s="107">
        <v>1373</v>
      </c>
      <c r="D75" s="107">
        <v>1242</v>
      </c>
      <c r="E75" s="107">
        <v>1374</v>
      </c>
      <c r="F75" s="107">
        <v>1422</v>
      </c>
      <c r="G75" s="107">
        <v>1427</v>
      </c>
      <c r="H75" s="107">
        <v>1423</v>
      </c>
      <c r="I75" s="107">
        <v>1470</v>
      </c>
      <c r="J75" s="107">
        <v>1497</v>
      </c>
      <c r="K75" s="107">
        <v>1520</v>
      </c>
      <c r="L75" s="107">
        <v>1535</v>
      </c>
      <c r="M75" s="107">
        <v>1577</v>
      </c>
      <c r="N75" s="107">
        <v>1544</v>
      </c>
      <c r="O75" s="107">
        <v>1670</v>
      </c>
      <c r="P75" s="107">
        <v>1749</v>
      </c>
      <c r="Q75" s="107">
        <v>1802</v>
      </c>
      <c r="R75" s="107">
        <v>1835</v>
      </c>
      <c r="S75" s="107">
        <v>1851</v>
      </c>
      <c r="T75" s="107">
        <v>1920</v>
      </c>
      <c r="U75" s="107">
        <v>2094</v>
      </c>
      <c r="V75" s="107">
        <v>2184</v>
      </c>
      <c r="W75" s="107">
        <v>2240</v>
      </c>
      <c r="X75" s="107">
        <v>2365</v>
      </c>
      <c r="Y75" s="107">
        <v>2311</v>
      </c>
      <c r="Z75" s="107">
        <v>2250</v>
      </c>
      <c r="AA75" s="107">
        <v>2282</v>
      </c>
      <c r="AB75" s="107">
        <v>2264</v>
      </c>
      <c r="AC75" s="107">
        <v>2256</v>
      </c>
      <c r="AD75" s="107">
        <v>2292</v>
      </c>
      <c r="AE75" s="107">
        <v>2361</v>
      </c>
      <c r="AF75" s="107">
        <v>2405</v>
      </c>
      <c r="AG75" s="107">
        <v>2433</v>
      </c>
      <c r="AH75" s="107">
        <v>2469</v>
      </c>
      <c r="AI75" s="107">
        <v>2569</v>
      </c>
      <c r="AJ75" s="107">
        <v>2615</v>
      </c>
      <c r="AK75" s="107">
        <v>2680</v>
      </c>
      <c r="AL75" s="107">
        <v>2772</v>
      </c>
      <c r="AM75" s="107">
        <v>2679</v>
      </c>
      <c r="AN75" s="107">
        <v>2673</v>
      </c>
      <c r="AO75" s="107">
        <v>2675</v>
      </c>
      <c r="AP75" s="107">
        <v>2750</v>
      </c>
      <c r="AQ75" s="107">
        <v>2712</v>
      </c>
      <c r="AR75" s="107">
        <v>2666</v>
      </c>
      <c r="AS75" s="107">
        <v>2741</v>
      </c>
      <c r="AT75" s="107">
        <v>2569</v>
      </c>
      <c r="AU75" s="107">
        <v>2465</v>
      </c>
      <c r="AV75" s="107">
        <v>2238</v>
      </c>
      <c r="AW75" s="107">
        <v>2249</v>
      </c>
      <c r="AX75" s="107">
        <v>2185</v>
      </c>
      <c r="AY75" s="107">
        <f t="shared" ref="AY75" si="30">SUM(C75:T75)</f>
        <v>28231</v>
      </c>
      <c r="AZ75" s="107">
        <f t="shared" ref="AZ75" si="31">SUM(C75:AX75)</f>
        <v>101675</v>
      </c>
      <c r="BA75" s="107">
        <f t="shared" ref="BA75" si="32">(42.17*AY75)/100</f>
        <v>11905.012699999999</v>
      </c>
      <c r="BB75" s="108">
        <f t="shared" ref="BB75" si="33">(BA75*100)/AZ75</f>
        <v>11.708888812392427</v>
      </c>
      <c r="BC75" s="107">
        <f t="shared" ref="BC75" si="34">(611.9*BA75)</f>
        <v>7284677.2711299993</v>
      </c>
      <c r="BD75" s="120">
        <f t="shared" ref="BD75" si="35">(BA75*12.6)</f>
        <v>150003.16001999998</v>
      </c>
    </row>
    <row r="76" spans="2:56" x14ac:dyDescent="0.25">
      <c r="B76" s="119" t="s">
        <v>562</v>
      </c>
      <c r="C76" s="107">
        <v>2837</v>
      </c>
      <c r="D76" s="107">
        <v>2867</v>
      </c>
      <c r="E76" s="107">
        <v>2912</v>
      </c>
      <c r="F76" s="107">
        <v>2815</v>
      </c>
      <c r="G76" s="107">
        <v>2868</v>
      </c>
      <c r="H76" s="107">
        <v>2944</v>
      </c>
      <c r="I76" s="107">
        <v>3169</v>
      </c>
      <c r="J76" s="107">
        <v>3172</v>
      </c>
      <c r="K76" s="107">
        <v>3205</v>
      </c>
      <c r="L76" s="107">
        <v>3129</v>
      </c>
      <c r="M76" s="107">
        <v>3250</v>
      </c>
      <c r="N76" s="107">
        <v>3226</v>
      </c>
      <c r="O76" s="107">
        <v>3415</v>
      </c>
      <c r="P76" s="107">
        <v>3412</v>
      </c>
      <c r="Q76" s="107">
        <v>3423</v>
      </c>
      <c r="R76" s="107">
        <v>3724</v>
      </c>
      <c r="S76" s="107">
        <v>3750</v>
      </c>
      <c r="T76" s="107">
        <v>4032</v>
      </c>
      <c r="U76" s="107">
        <v>4102</v>
      </c>
      <c r="V76" s="107">
        <v>4262</v>
      </c>
      <c r="W76" s="107">
        <v>4455</v>
      </c>
      <c r="X76" s="107">
        <v>4510</v>
      </c>
      <c r="Y76" s="107">
        <v>4571</v>
      </c>
      <c r="Z76" s="107">
        <v>4708</v>
      </c>
      <c r="AA76" s="107">
        <v>4647</v>
      </c>
      <c r="AB76" s="107">
        <v>4869</v>
      </c>
      <c r="AC76" s="107">
        <v>4775</v>
      </c>
      <c r="AD76" s="107">
        <v>4892</v>
      </c>
      <c r="AE76" s="107">
        <v>5091</v>
      </c>
      <c r="AF76" s="107">
        <v>5100</v>
      </c>
      <c r="AG76" s="107">
        <v>5217</v>
      </c>
      <c r="AH76" s="107">
        <v>5123</v>
      </c>
      <c r="AI76" s="107">
        <v>5307</v>
      </c>
      <c r="AJ76" s="107">
        <v>5230</v>
      </c>
      <c r="AK76" s="107">
        <v>5434</v>
      </c>
      <c r="AL76" s="107">
        <v>5551</v>
      </c>
      <c r="AM76" s="107">
        <v>5274</v>
      </c>
      <c r="AN76" s="107">
        <v>5276</v>
      </c>
      <c r="AO76" s="107">
        <v>5119</v>
      </c>
      <c r="AP76" s="107">
        <v>5283</v>
      </c>
      <c r="AQ76" s="107">
        <v>5019</v>
      </c>
      <c r="AR76" s="107">
        <v>4977</v>
      </c>
      <c r="AS76" s="107">
        <v>4807</v>
      </c>
      <c r="AT76" s="107">
        <v>4544</v>
      </c>
      <c r="AU76" s="107">
        <v>4279</v>
      </c>
      <c r="AV76" s="107">
        <v>4205</v>
      </c>
      <c r="AW76" s="107">
        <v>4040</v>
      </c>
      <c r="AX76" s="107">
        <v>3966</v>
      </c>
      <c r="AY76" s="107">
        <f>SUM(C76:T76)</f>
        <v>58150</v>
      </c>
      <c r="AZ76" s="107">
        <f>SUM(C76:AX76)</f>
        <v>202783</v>
      </c>
      <c r="BA76" s="107">
        <f>(42.17*AY76)/100</f>
        <v>24521.855</v>
      </c>
      <c r="BB76" s="108">
        <f>(BA76*100)/AZ76</f>
        <v>12.09265816168022</v>
      </c>
      <c r="BC76" s="107">
        <f>(611.9*BA76)</f>
        <v>15004923.0745</v>
      </c>
      <c r="BD76" s="120">
        <f>(BA76*12.6)</f>
        <v>308975.37299999996</v>
      </c>
    </row>
    <row r="77" spans="2:56" x14ac:dyDescent="0.25">
      <c r="B77" s="119" t="s">
        <v>564</v>
      </c>
      <c r="C77" s="107">
        <v>1426</v>
      </c>
      <c r="D77" s="107">
        <v>1437</v>
      </c>
      <c r="E77" s="107">
        <v>1514</v>
      </c>
      <c r="F77" s="107">
        <v>1469</v>
      </c>
      <c r="G77" s="107">
        <v>1508</v>
      </c>
      <c r="H77" s="107">
        <v>1493</v>
      </c>
      <c r="I77" s="107">
        <v>1540</v>
      </c>
      <c r="J77" s="107">
        <v>1532</v>
      </c>
      <c r="K77" s="107">
        <v>1561</v>
      </c>
      <c r="L77" s="107">
        <v>1579</v>
      </c>
      <c r="M77" s="107">
        <v>1552</v>
      </c>
      <c r="N77" s="107">
        <v>1581</v>
      </c>
      <c r="O77" s="107">
        <v>1563</v>
      </c>
      <c r="P77" s="107">
        <v>1652</v>
      </c>
      <c r="Q77" s="107">
        <v>1765</v>
      </c>
      <c r="R77" s="107">
        <v>1704</v>
      </c>
      <c r="S77" s="107">
        <v>1838</v>
      </c>
      <c r="T77" s="107">
        <v>1843</v>
      </c>
      <c r="U77" s="107">
        <v>1993</v>
      </c>
      <c r="V77" s="107">
        <v>2074</v>
      </c>
      <c r="W77" s="107">
        <v>2234</v>
      </c>
      <c r="X77" s="107">
        <v>2180</v>
      </c>
      <c r="Y77" s="107">
        <v>2280</v>
      </c>
      <c r="Z77" s="107">
        <v>2342</v>
      </c>
      <c r="AA77" s="107">
        <v>2312</v>
      </c>
      <c r="AB77" s="107">
        <v>2430</v>
      </c>
      <c r="AC77" s="107">
        <v>2344</v>
      </c>
      <c r="AD77" s="107">
        <v>2320</v>
      </c>
      <c r="AE77" s="107">
        <v>2433</v>
      </c>
      <c r="AF77" s="107">
        <v>2362</v>
      </c>
      <c r="AG77" s="107">
        <v>2507</v>
      </c>
      <c r="AH77" s="107">
        <v>2431</v>
      </c>
      <c r="AI77" s="107">
        <v>2599</v>
      </c>
      <c r="AJ77" s="107">
        <v>2519</v>
      </c>
      <c r="AK77" s="107">
        <v>2501</v>
      </c>
      <c r="AL77" s="107">
        <v>2658</v>
      </c>
      <c r="AM77" s="107">
        <v>2539</v>
      </c>
      <c r="AN77" s="107">
        <v>2421</v>
      </c>
      <c r="AO77" s="107">
        <v>2438</v>
      </c>
      <c r="AP77" s="107">
        <v>2274</v>
      </c>
      <c r="AQ77" s="107">
        <v>2420</v>
      </c>
      <c r="AR77" s="107">
        <v>2190</v>
      </c>
      <c r="AS77" s="107">
        <v>2176</v>
      </c>
      <c r="AT77" s="107">
        <v>2016</v>
      </c>
      <c r="AU77" s="107">
        <v>1905</v>
      </c>
      <c r="AV77" s="107">
        <v>1747</v>
      </c>
      <c r="AW77" s="107">
        <v>1696</v>
      </c>
      <c r="AX77" s="107">
        <v>1615</v>
      </c>
      <c r="AY77" s="107">
        <f>SUM(C77:T77)</f>
        <v>28557</v>
      </c>
      <c r="AZ77" s="107">
        <f>SUM(C77:AX77)</f>
        <v>96513</v>
      </c>
      <c r="BA77" s="107">
        <f>(42.17*AY77)/100</f>
        <v>12042.4869</v>
      </c>
      <c r="BB77" s="108">
        <f>(BA77*100)/AZ77</f>
        <v>12.47758011874048</v>
      </c>
      <c r="BC77" s="107">
        <f>(611.9*BA77)</f>
        <v>7368797.7341099996</v>
      </c>
      <c r="BD77" s="120">
        <f>(BA77*12.6)</f>
        <v>151735.33494</v>
      </c>
    </row>
    <row r="78" spans="2:56" x14ac:dyDescent="0.25">
      <c r="B78" s="119" t="s">
        <v>566</v>
      </c>
      <c r="C78" s="107">
        <v>791</v>
      </c>
      <c r="D78" s="107">
        <v>824</v>
      </c>
      <c r="E78" s="107">
        <v>747</v>
      </c>
      <c r="F78" s="107">
        <v>829</v>
      </c>
      <c r="G78" s="107">
        <v>851</v>
      </c>
      <c r="H78" s="107">
        <v>786</v>
      </c>
      <c r="I78" s="107">
        <v>863</v>
      </c>
      <c r="J78" s="107">
        <v>836</v>
      </c>
      <c r="K78" s="107">
        <v>806</v>
      </c>
      <c r="L78" s="107">
        <v>828</v>
      </c>
      <c r="M78" s="107">
        <v>909</v>
      </c>
      <c r="N78" s="107">
        <v>862</v>
      </c>
      <c r="O78" s="107">
        <v>932</v>
      </c>
      <c r="P78" s="107">
        <v>963</v>
      </c>
      <c r="Q78" s="107">
        <v>1024</v>
      </c>
      <c r="R78" s="107">
        <v>994</v>
      </c>
      <c r="S78" s="107">
        <v>999</v>
      </c>
      <c r="T78" s="107">
        <v>1009</v>
      </c>
      <c r="U78" s="107">
        <v>1125</v>
      </c>
      <c r="V78" s="107">
        <v>1110</v>
      </c>
      <c r="W78" s="107">
        <v>1249</v>
      </c>
      <c r="X78" s="107">
        <v>1231</v>
      </c>
      <c r="Y78" s="107">
        <v>1212</v>
      </c>
      <c r="Z78" s="107">
        <v>1329</v>
      </c>
      <c r="AA78" s="107">
        <v>1286</v>
      </c>
      <c r="AB78" s="107">
        <v>1313</v>
      </c>
      <c r="AC78" s="107">
        <v>1230</v>
      </c>
      <c r="AD78" s="107">
        <v>1338</v>
      </c>
      <c r="AE78" s="107">
        <v>1287</v>
      </c>
      <c r="AF78" s="107">
        <v>1330</v>
      </c>
      <c r="AG78" s="107">
        <v>1420</v>
      </c>
      <c r="AH78" s="107">
        <v>1357</v>
      </c>
      <c r="AI78" s="107">
        <v>1468</v>
      </c>
      <c r="AJ78" s="107">
        <v>1432</v>
      </c>
      <c r="AK78" s="107">
        <v>1457</v>
      </c>
      <c r="AL78" s="107">
        <v>1519</v>
      </c>
      <c r="AM78" s="107">
        <v>1432</v>
      </c>
      <c r="AN78" s="107">
        <v>1428</v>
      </c>
      <c r="AO78" s="107">
        <v>1396</v>
      </c>
      <c r="AP78" s="107">
        <v>1422</v>
      </c>
      <c r="AQ78" s="107">
        <v>1364</v>
      </c>
      <c r="AR78" s="107">
        <v>1346</v>
      </c>
      <c r="AS78" s="107">
        <v>1219</v>
      </c>
      <c r="AT78" s="107">
        <v>1161</v>
      </c>
      <c r="AU78" s="107">
        <v>1049</v>
      </c>
      <c r="AV78" s="107">
        <v>1001</v>
      </c>
      <c r="AW78" s="107">
        <v>1114</v>
      </c>
      <c r="AX78" s="107">
        <v>989</v>
      </c>
      <c r="AY78" s="107">
        <f>SUM(C78:T78)</f>
        <v>15853</v>
      </c>
      <c r="AZ78" s="107">
        <f>SUM(C78:AX78)</f>
        <v>54467</v>
      </c>
      <c r="BA78" s="107">
        <f>(42.17*AY78)/100</f>
        <v>6685.2101000000002</v>
      </c>
      <c r="BB78" s="108">
        <f>(BA78*100)/AZ78</f>
        <v>12.273872436521197</v>
      </c>
      <c r="BC78" s="107">
        <f>(611.9*BA78)</f>
        <v>4090680.0601900001</v>
      </c>
      <c r="BD78" s="120">
        <f>(BA78*12.6)</f>
        <v>84233.647259999998</v>
      </c>
    </row>
    <row r="79" spans="2:56" x14ac:dyDescent="0.25">
      <c r="B79" s="119" t="s">
        <v>571</v>
      </c>
      <c r="C79" s="107">
        <v>4336</v>
      </c>
      <c r="D79" s="107">
        <v>4188</v>
      </c>
      <c r="E79" s="107">
        <v>4450</v>
      </c>
      <c r="F79" s="107">
        <v>4327</v>
      </c>
      <c r="G79" s="107">
        <v>4287</v>
      </c>
      <c r="H79" s="107">
        <v>4360</v>
      </c>
      <c r="I79" s="107">
        <v>4439</v>
      </c>
      <c r="J79" s="107">
        <v>4537</v>
      </c>
      <c r="K79" s="107">
        <v>4615</v>
      </c>
      <c r="L79" s="107">
        <v>4622</v>
      </c>
      <c r="M79" s="107">
        <v>4765</v>
      </c>
      <c r="N79" s="107">
        <v>4824</v>
      </c>
      <c r="O79" s="107">
        <v>5030</v>
      </c>
      <c r="P79" s="107">
        <v>5210</v>
      </c>
      <c r="Q79" s="107">
        <v>5552</v>
      </c>
      <c r="R79" s="107">
        <v>5976</v>
      </c>
      <c r="S79" s="107">
        <v>6149</v>
      </c>
      <c r="T79" s="107">
        <v>6593</v>
      </c>
      <c r="U79" s="107">
        <v>6955</v>
      </c>
      <c r="V79" s="107">
        <v>7589</v>
      </c>
      <c r="W79" s="107">
        <v>8024</v>
      </c>
      <c r="X79" s="107">
        <v>8639</v>
      </c>
      <c r="Y79" s="107">
        <v>8597</v>
      </c>
      <c r="Z79" s="107">
        <v>9238</v>
      </c>
      <c r="AA79" s="107">
        <v>8798</v>
      </c>
      <c r="AB79" s="107">
        <v>9072</v>
      </c>
      <c r="AC79" s="107">
        <v>8744</v>
      </c>
      <c r="AD79" s="107">
        <v>8672</v>
      </c>
      <c r="AE79" s="107">
        <v>8643</v>
      </c>
      <c r="AF79" s="107">
        <v>8551</v>
      </c>
      <c r="AG79" s="107">
        <v>8564</v>
      </c>
      <c r="AH79" s="107">
        <v>8493</v>
      </c>
      <c r="AI79" s="107">
        <v>8436</v>
      </c>
      <c r="AJ79" s="107">
        <v>8229</v>
      </c>
      <c r="AK79" s="107">
        <v>8209</v>
      </c>
      <c r="AL79" s="107">
        <v>8147</v>
      </c>
      <c r="AM79" s="107">
        <v>8075</v>
      </c>
      <c r="AN79" s="107">
        <v>7694</v>
      </c>
      <c r="AO79" s="107">
        <v>7802</v>
      </c>
      <c r="AP79" s="107">
        <v>7775</v>
      </c>
      <c r="AQ79" s="107">
        <v>7689</v>
      </c>
      <c r="AR79" s="107">
        <v>7357</v>
      </c>
      <c r="AS79" s="107">
        <v>7398</v>
      </c>
      <c r="AT79" s="107">
        <v>7107</v>
      </c>
      <c r="AU79" s="107">
        <v>6865</v>
      </c>
      <c r="AV79" s="107">
        <v>6412</v>
      </c>
      <c r="AW79" s="107">
        <v>6497</v>
      </c>
      <c r="AX79" s="107">
        <v>6425</v>
      </c>
      <c r="AY79" s="107">
        <f>SUM(C79:T79)</f>
        <v>88260</v>
      </c>
      <c r="AZ79" s="107">
        <f>SUM(C79:AX79)</f>
        <v>326956</v>
      </c>
      <c r="BA79" s="107">
        <f>(42.17*AY79)/100</f>
        <v>37219.241999999998</v>
      </c>
      <c r="BB79" s="108">
        <f>(BA79*100)/AZ79</f>
        <v>11.383562925898286</v>
      </c>
      <c r="BC79" s="107">
        <f>(611.9*BA79)</f>
        <v>22774454.179799996</v>
      </c>
      <c r="BD79" s="120">
        <f>(BA79*12.6)</f>
        <v>468962.44919999997</v>
      </c>
    </row>
    <row r="80" spans="2:56" ht="15.75" thickBot="1" x14ac:dyDescent="0.3">
      <c r="B80" s="121" t="s">
        <v>572</v>
      </c>
      <c r="C80" s="122">
        <v>1287</v>
      </c>
      <c r="D80" s="122">
        <v>1391</v>
      </c>
      <c r="E80" s="122">
        <v>1378</v>
      </c>
      <c r="F80" s="122">
        <v>1415</v>
      </c>
      <c r="G80" s="122">
        <v>1435</v>
      </c>
      <c r="H80" s="122">
        <v>1398</v>
      </c>
      <c r="I80" s="122">
        <v>1540</v>
      </c>
      <c r="J80" s="122">
        <v>1567</v>
      </c>
      <c r="K80" s="122">
        <v>1565</v>
      </c>
      <c r="L80" s="122">
        <v>1614</v>
      </c>
      <c r="M80" s="122">
        <v>1599</v>
      </c>
      <c r="N80" s="122">
        <v>1653</v>
      </c>
      <c r="O80" s="122">
        <v>1690</v>
      </c>
      <c r="P80" s="122">
        <v>1665</v>
      </c>
      <c r="Q80" s="122">
        <v>1760</v>
      </c>
      <c r="R80" s="122">
        <v>1826</v>
      </c>
      <c r="S80" s="122">
        <v>1861</v>
      </c>
      <c r="T80" s="122">
        <v>1998</v>
      </c>
      <c r="U80" s="122">
        <v>1991</v>
      </c>
      <c r="V80" s="122">
        <v>2206</v>
      </c>
      <c r="W80" s="122">
        <v>2218</v>
      </c>
      <c r="X80" s="122">
        <v>2378</v>
      </c>
      <c r="Y80" s="122">
        <v>2404</v>
      </c>
      <c r="Z80" s="122">
        <v>2428</v>
      </c>
      <c r="AA80" s="122">
        <v>2409</v>
      </c>
      <c r="AB80" s="122">
        <v>2269</v>
      </c>
      <c r="AC80" s="122">
        <v>2311</v>
      </c>
      <c r="AD80" s="122">
        <v>2442</v>
      </c>
      <c r="AE80" s="122">
        <v>2436</v>
      </c>
      <c r="AF80" s="122">
        <v>2511</v>
      </c>
      <c r="AG80" s="122">
        <v>2480</v>
      </c>
      <c r="AH80" s="122">
        <v>2553</v>
      </c>
      <c r="AI80" s="122">
        <v>2762</v>
      </c>
      <c r="AJ80" s="122">
        <v>2647</v>
      </c>
      <c r="AK80" s="122">
        <v>2800</v>
      </c>
      <c r="AL80" s="122">
        <v>2853</v>
      </c>
      <c r="AM80" s="122">
        <v>2841</v>
      </c>
      <c r="AN80" s="122">
        <v>2886</v>
      </c>
      <c r="AO80" s="122">
        <v>2825</v>
      </c>
      <c r="AP80" s="122">
        <v>2852</v>
      </c>
      <c r="AQ80" s="122">
        <v>2779</v>
      </c>
      <c r="AR80" s="122">
        <v>2689</v>
      </c>
      <c r="AS80" s="122">
        <v>2651</v>
      </c>
      <c r="AT80" s="122">
        <v>2582</v>
      </c>
      <c r="AU80" s="122">
        <v>2438</v>
      </c>
      <c r="AV80" s="122">
        <v>2335</v>
      </c>
      <c r="AW80" s="122">
        <v>2343</v>
      </c>
      <c r="AX80" s="122">
        <v>2381</v>
      </c>
      <c r="AY80" s="122">
        <f>SUM(C80:T80)</f>
        <v>28642</v>
      </c>
      <c r="AZ80" s="122">
        <f>SUM(C80:AX80)</f>
        <v>104342</v>
      </c>
      <c r="BA80" s="122">
        <f>(42.17*AY80)/100</f>
        <v>12078.331400000001</v>
      </c>
      <c r="BB80" s="123">
        <f>(BA80*100)/AZ80</f>
        <v>11.575713902359549</v>
      </c>
      <c r="BC80" s="122">
        <f>(611.9*BA80)</f>
        <v>7390730.9836600004</v>
      </c>
      <c r="BD80" s="124">
        <f>(BA80*12.6)</f>
        <v>152186.97564000002</v>
      </c>
    </row>
    <row r="81" spans="2:56" x14ac:dyDescent="0.25">
      <c r="B81" s="115" t="s">
        <v>513</v>
      </c>
      <c r="C81" s="116">
        <v>7069</v>
      </c>
      <c r="D81" s="116">
        <v>6934</v>
      </c>
      <c r="E81" s="116">
        <v>7179</v>
      </c>
      <c r="F81" s="116">
        <v>7240</v>
      </c>
      <c r="G81" s="116">
        <v>7358</v>
      </c>
      <c r="H81" s="116">
        <v>7570</v>
      </c>
      <c r="I81" s="116">
        <v>7935</v>
      </c>
      <c r="J81" s="116">
        <v>8184</v>
      </c>
      <c r="K81" s="116">
        <v>8221</v>
      </c>
      <c r="L81" s="116">
        <v>8169</v>
      </c>
      <c r="M81" s="116">
        <v>8227</v>
      </c>
      <c r="N81" s="116">
        <v>8356</v>
      </c>
      <c r="O81" s="116">
        <v>8420</v>
      </c>
      <c r="P81" s="116">
        <v>8265</v>
      </c>
      <c r="Q81" s="116">
        <v>8235</v>
      </c>
      <c r="R81" s="116">
        <v>8604</v>
      </c>
      <c r="S81" s="116">
        <v>8821</v>
      </c>
      <c r="T81" s="116">
        <v>9260</v>
      </c>
      <c r="U81" s="116">
        <v>9257</v>
      </c>
      <c r="V81" s="116">
        <v>9649</v>
      </c>
      <c r="W81" s="116">
        <v>9813</v>
      </c>
      <c r="X81" s="116">
        <v>10019</v>
      </c>
      <c r="Y81" s="116">
        <v>9947</v>
      </c>
      <c r="Z81" s="116">
        <v>10348</v>
      </c>
      <c r="AA81" s="116">
        <v>10265</v>
      </c>
      <c r="AB81" s="116">
        <v>10286</v>
      </c>
      <c r="AC81" s="116">
        <v>10311</v>
      </c>
      <c r="AD81" s="116">
        <v>10558</v>
      </c>
      <c r="AE81" s="116">
        <v>10367</v>
      </c>
      <c r="AF81" s="116">
        <v>10368</v>
      </c>
      <c r="AG81" s="116">
        <v>10451</v>
      </c>
      <c r="AH81" s="116">
        <v>10601</v>
      </c>
      <c r="AI81" s="116">
        <v>10776</v>
      </c>
      <c r="AJ81" s="116">
        <v>10543</v>
      </c>
      <c r="AK81" s="116">
        <v>10707</v>
      </c>
      <c r="AL81" s="116">
        <v>11198</v>
      </c>
      <c r="AM81" s="116">
        <v>10600</v>
      </c>
      <c r="AN81" s="116">
        <v>10251</v>
      </c>
      <c r="AO81" s="116">
        <v>9932</v>
      </c>
      <c r="AP81" s="116">
        <v>10003</v>
      </c>
      <c r="AQ81" s="116">
        <v>9438</v>
      </c>
      <c r="AR81" s="116">
        <v>9214</v>
      </c>
      <c r="AS81" s="116">
        <v>8460</v>
      </c>
      <c r="AT81" s="116">
        <v>7898</v>
      </c>
      <c r="AU81" s="116">
        <v>7415</v>
      </c>
      <c r="AV81" s="116">
        <v>6954</v>
      </c>
      <c r="AW81" s="116">
        <v>7094</v>
      </c>
      <c r="AX81" s="116">
        <v>7021</v>
      </c>
      <c r="AY81" s="116">
        <f t="shared" si="18"/>
        <v>144047</v>
      </c>
      <c r="AZ81" s="116">
        <f t="shared" si="19"/>
        <v>433791</v>
      </c>
      <c r="BA81" s="116">
        <f t="shared" si="20"/>
        <v>60744.619900000005</v>
      </c>
      <c r="BB81" s="117">
        <f t="shared" si="21"/>
        <v>14.003199674497628</v>
      </c>
      <c r="BC81" s="116">
        <f t="shared" si="22"/>
        <v>37169632.916809998</v>
      </c>
      <c r="BD81" s="118">
        <f t="shared" si="23"/>
        <v>765382.21074000001</v>
      </c>
    </row>
    <row r="82" spans="2:56" ht="15.75" thickBot="1" x14ac:dyDescent="0.3">
      <c r="B82" s="121" t="s">
        <v>535</v>
      </c>
      <c r="C82" s="122">
        <v>3808</v>
      </c>
      <c r="D82" s="122">
        <v>3821</v>
      </c>
      <c r="E82" s="122">
        <v>3718</v>
      </c>
      <c r="F82" s="122">
        <v>3843</v>
      </c>
      <c r="G82" s="122">
        <v>3942</v>
      </c>
      <c r="H82" s="122">
        <v>4037</v>
      </c>
      <c r="I82" s="122">
        <v>4100</v>
      </c>
      <c r="J82" s="122">
        <v>4258</v>
      </c>
      <c r="K82" s="122">
        <v>4119</v>
      </c>
      <c r="L82" s="122">
        <v>4285</v>
      </c>
      <c r="M82" s="122">
        <v>4411</v>
      </c>
      <c r="N82" s="122">
        <v>4420</v>
      </c>
      <c r="O82" s="122">
        <v>4470</v>
      </c>
      <c r="P82" s="122">
        <v>4539</v>
      </c>
      <c r="Q82" s="122">
        <v>4530</v>
      </c>
      <c r="R82" s="122">
        <v>4496</v>
      </c>
      <c r="S82" s="122">
        <v>4770</v>
      </c>
      <c r="T82" s="122">
        <v>5062</v>
      </c>
      <c r="U82" s="122">
        <v>5172</v>
      </c>
      <c r="V82" s="122">
        <v>5288</v>
      </c>
      <c r="W82" s="122">
        <v>5345</v>
      </c>
      <c r="X82" s="122">
        <v>5464</v>
      </c>
      <c r="Y82" s="122">
        <v>5423</v>
      </c>
      <c r="Z82" s="122">
        <v>5711</v>
      </c>
      <c r="AA82" s="122">
        <v>5595</v>
      </c>
      <c r="AB82" s="122">
        <v>5641</v>
      </c>
      <c r="AC82" s="122">
        <v>5827</v>
      </c>
      <c r="AD82" s="122">
        <v>5776</v>
      </c>
      <c r="AE82" s="122">
        <v>5942</v>
      </c>
      <c r="AF82" s="122">
        <v>5886</v>
      </c>
      <c r="AG82" s="122">
        <v>6101</v>
      </c>
      <c r="AH82" s="122">
        <v>6329</v>
      </c>
      <c r="AI82" s="122">
        <v>6307</v>
      </c>
      <c r="AJ82" s="122">
        <v>6445</v>
      </c>
      <c r="AK82" s="122">
        <v>6531</v>
      </c>
      <c r="AL82" s="122">
        <v>6743</v>
      </c>
      <c r="AM82" s="122">
        <v>6611</v>
      </c>
      <c r="AN82" s="122">
        <v>6523</v>
      </c>
      <c r="AO82" s="122">
        <v>6366</v>
      </c>
      <c r="AP82" s="122">
        <v>6483</v>
      </c>
      <c r="AQ82" s="122">
        <v>6183</v>
      </c>
      <c r="AR82" s="122">
        <v>6035</v>
      </c>
      <c r="AS82" s="122">
        <v>5706</v>
      </c>
      <c r="AT82" s="122">
        <v>5143</v>
      </c>
      <c r="AU82" s="122">
        <v>4901</v>
      </c>
      <c r="AV82" s="122">
        <v>4650</v>
      </c>
      <c r="AW82" s="122">
        <v>4727</v>
      </c>
      <c r="AX82" s="122">
        <v>4614</v>
      </c>
      <c r="AY82" s="122">
        <f>SUM(C82:T82)</f>
        <v>76629</v>
      </c>
      <c r="AZ82" s="122">
        <f>SUM(C82:AX82)</f>
        <v>250097</v>
      </c>
      <c r="BA82" s="122">
        <f>(42.17*AY82)/100</f>
        <v>32314.4493</v>
      </c>
      <c r="BB82" s="123">
        <f>(BA82*100)/AZ82</f>
        <v>12.920766462612507</v>
      </c>
      <c r="BC82" s="122">
        <f>(611.9*BA82)</f>
        <v>19773211.526669998</v>
      </c>
      <c r="BD82" s="124">
        <f>(BA82*12.6)</f>
        <v>407162.06118000002</v>
      </c>
    </row>
    <row r="83" spans="2:56" ht="15.75" thickBot="1" x14ac:dyDescent="0.3">
      <c r="B83" s="125" t="s">
        <v>514</v>
      </c>
      <c r="C83" s="126">
        <v>11045</v>
      </c>
      <c r="D83" s="126">
        <v>10987</v>
      </c>
      <c r="E83" s="126">
        <v>11122</v>
      </c>
      <c r="F83" s="126">
        <v>11224</v>
      </c>
      <c r="G83" s="126">
        <v>11695</v>
      </c>
      <c r="H83" s="126">
        <v>11925</v>
      </c>
      <c r="I83" s="126">
        <v>12424</v>
      </c>
      <c r="J83" s="126">
        <v>13546</v>
      </c>
      <c r="K83" s="126">
        <v>14085</v>
      </c>
      <c r="L83" s="126">
        <v>14725</v>
      </c>
      <c r="M83" s="126">
        <v>15195</v>
      </c>
      <c r="N83" s="126">
        <v>15803</v>
      </c>
      <c r="O83" s="126">
        <v>15973</v>
      </c>
      <c r="P83" s="126">
        <v>16528</v>
      </c>
      <c r="Q83" s="126">
        <v>17488</v>
      </c>
      <c r="R83" s="126">
        <v>18043</v>
      </c>
      <c r="S83" s="126">
        <v>18551</v>
      </c>
      <c r="T83" s="126">
        <v>19380</v>
      </c>
      <c r="U83" s="126">
        <v>20013</v>
      </c>
      <c r="V83" s="126">
        <v>20785</v>
      </c>
      <c r="W83" s="126">
        <v>21171</v>
      </c>
      <c r="X83" s="126">
        <v>21534</v>
      </c>
      <c r="Y83" s="126">
        <v>21425</v>
      </c>
      <c r="Z83" s="126">
        <v>21838</v>
      </c>
      <c r="AA83" s="126">
        <v>21521</v>
      </c>
      <c r="AB83" s="126">
        <v>21515</v>
      </c>
      <c r="AC83" s="126">
        <v>20798</v>
      </c>
      <c r="AD83" s="126">
        <v>20644</v>
      </c>
      <c r="AE83" s="126">
        <v>20280</v>
      </c>
      <c r="AF83" s="126">
        <v>19365</v>
      </c>
      <c r="AG83" s="126">
        <v>18923</v>
      </c>
      <c r="AH83" s="126">
        <v>18555</v>
      </c>
      <c r="AI83" s="126">
        <v>18284</v>
      </c>
      <c r="AJ83" s="126">
        <v>17902</v>
      </c>
      <c r="AK83" s="126">
        <v>17579</v>
      </c>
      <c r="AL83" s="126">
        <v>17512</v>
      </c>
      <c r="AM83" s="126">
        <v>16609</v>
      </c>
      <c r="AN83" s="126">
        <v>15736</v>
      </c>
      <c r="AO83" s="126">
        <v>15052</v>
      </c>
      <c r="AP83" s="126">
        <v>15447</v>
      </c>
      <c r="AQ83" s="126">
        <v>14385</v>
      </c>
      <c r="AR83" s="126">
        <v>14162</v>
      </c>
      <c r="AS83" s="126">
        <v>13653</v>
      </c>
      <c r="AT83" s="126">
        <v>12786</v>
      </c>
      <c r="AU83" s="126">
        <v>12352</v>
      </c>
      <c r="AV83" s="126">
        <v>11983</v>
      </c>
      <c r="AW83" s="126">
        <v>11654</v>
      </c>
      <c r="AX83" s="126">
        <v>11850</v>
      </c>
      <c r="AY83" s="126">
        <f t="shared" si="18"/>
        <v>259739</v>
      </c>
      <c r="AZ83" s="126">
        <f t="shared" si="19"/>
        <v>785052</v>
      </c>
      <c r="BA83" s="126">
        <f t="shared" si="20"/>
        <v>109531.9363</v>
      </c>
      <c r="BB83" s="127">
        <f t="shared" si="21"/>
        <v>13.952188683042653</v>
      </c>
      <c r="BC83" s="126">
        <f t="shared" si="22"/>
        <v>67022591.821970001</v>
      </c>
      <c r="BD83" s="128">
        <f t="shared" si="23"/>
        <v>1380102.39738</v>
      </c>
    </row>
    <row r="84" spans="2:56" x14ac:dyDescent="0.25">
      <c r="B84" s="115" t="s">
        <v>576</v>
      </c>
      <c r="C84" s="116">
        <v>53680</v>
      </c>
      <c r="D84" s="116">
        <v>51971</v>
      </c>
      <c r="E84" s="116">
        <v>52916</v>
      </c>
      <c r="F84" s="116">
        <v>52138</v>
      </c>
      <c r="G84" s="116">
        <v>52151</v>
      </c>
      <c r="H84" s="116">
        <v>53400</v>
      </c>
      <c r="I84" s="116">
        <v>55397</v>
      </c>
      <c r="J84" s="116">
        <v>58161</v>
      </c>
      <c r="K84" s="116">
        <v>58377</v>
      </c>
      <c r="L84" s="116">
        <v>59665</v>
      </c>
      <c r="M84" s="116">
        <v>60888</v>
      </c>
      <c r="N84" s="116">
        <v>61444</v>
      </c>
      <c r="O84" s="116">
        <v>62445</v>
      </c>
      <c r="P84" s="116">
        <v>64725</v>
      </c>
      <c r="Q84" s="116">
        <v>67119</v>
      </c>
      <c r="R84" s="116">
        <v>69280</v>
      </c>
      <c r="S84" s="116">
        <v>71913</v>
      </c>
      <c r="T84" s="116">
        <v>76675</v>
      </c>
      <c r="U84" s="116">
        <v>80229</v>
      </c>
      <c r="V84" s="116">
        <v>84721</v>
      </c>
      <c r="W84" s="116">
        <v>87932</v>
      </c>
      <c r="X84" s="116">
        <v>93679</v>
      </c>
      <c r="Y84" s="116">
        <v>96460</v>
      </c>
      <c r="Z84" s="116">
        <v>97702</v>
      </c>
      <c r="AA84" s="116">
        <v>99004</v>
      </c>
      <c r="AB84" s="116">
        <v>98052</v>
      </c>
      <c r="AC84" s="116">
        <v>95118</v>
      </c>
      <c r="AD84" s="116">
        <v>93234</v>
      </c>
      <c r="AE84" s="116">
        <v>90963</v>
      </c>
      <c r="AF84" s="116">
        <v>89344</v>
      </c>
      <c r="AG84" s="116">
        <v>85914</v>
      </c>
      <c r="AH84" s="116">
        <v>84591</v>
      </c>
      <c r="AI84" s="116">
        <v>84762</v>
      </c>
      <c r="AJ84" s="116">
        <v>82643</v>
      </c>
      <c r="AK84" s="116">
        <v>81232</v>
      </c>
      <c r="AL84" s="116">
        <v>81350</v>
      </c>
      <c r="AM84" s="116">
        <v>76175</v>
      </c>
      <c r="AN84" s="116">
        <v>73653</v>
      </c>
      <c r="AO84" s="116">
        <v>71253</v>
      </c>
      <c r="AP84" s="116">
        <v>71440</v>
      </c>
      <c r="AQ84" s="116">
        <v>70157</v>
      </c>
      <c r="AR84" s="116">
        <v>69689</v>
      </c>
      <c r="AS84" s="116">
        <v>67617</v>
      </c>
      <c r="AT84" s="116">
        <v>63466</v>
      </c>
      <c r="AU84" s="116">
        <v>61597</v>
      </c>
      <c r="AV84" s="116">
        <v>59714</v>
      </c>
      <c r="AW84" s="116">
        <v>59444</v>
      </c>
      <c r="AX84" s="116">
        <v>59100</v>
      </c>
      <c r="AY84" s="116">
        <f t="shared" si="18"/>
        <v>1082345</v>
      </c>
      <c r="AZ84" s="116">
        <f t="shared" si="19"/>
        <v>3492580</v>
      </c>
      <c r="BA84" s="116">
        <f t="shared" si="20"/>
        <v>456424.88649999996</v>
      </c>
      <c r="BB84" s="117">
        <f t="shared" si="21"/>
        <v>13.068416084957251</v>
      </c>
      <c r="BC84" s="116">
        <f t="shared" si="22"/>
        <v>279286388.04934996</v>
      </c>
      <c r="BD84" s="118">
        <f t="shared" si="23"/>
        <v>5750953.5698999995</v>
      </c>
    </row>
    <row r="85" spans="2:56" x14ac:dyDescent="0.25">
      <c r="B85" s="119" t="s">
        <v>544</v>
      </c>
      <c r="C85" s="107">
        <v>7474</v>
      </c>
      <c r="D85" s="107">
        <v>7493</v>
      </c>
      <c r="E85" s="107">
        <v>7642</v>
      </c>
      <c r="F85" s="107">
        <v>7584</v>
      </c>
      <c r="G85" s="107">
        <v>7440</v>
      </c>
      <c r="H85" s="107">
        <v>7736</v>
      </c>
      <c r="I85" s="107">
        <v>7747</v>
      </c>
      <c r="J85" s="107">
        <v>7869</v>
      </c>
      <c r="K85" s="107">
        <v>7913</v>
      </c>
      <c r="L85" s="107">
        <v>8011</v>
      </c>
      <c r="M85" s="107">
        <v>7976</v>
      </c>
      <c r="N85" s="107">
        <v>8326</v>
      </c>
      <c r="O85" s="107">
        <v>8282</v>
      </c>
      <c r="P85" s="107">
        <v>8463</v>
      </c>
      <c r="Q85" s="107">
        <v>8984</v>
      </c>
      <c r="R85" s="107">
        <v>9112</v>
      </c>
      <c r="S85" s="107">
        <v>9663</v>
      </c>
      <c r="T85" s="107">
        <v>10091</v>
      </c>
      <c r="U85" s="107">
        <v>10746</v>
      </c>
      <c r="V85" s="107">
        <v>11745</v>
      </c>
      <c r="W85" s="107">
        <v>12063</v>
      </c>
      <c r="X85" s="107">
        <v>12705</v>
      </c>
      <c r="Y85" s="107">
        <v>13017</v>
      </c>
      <c r="Z85" s="107">
        <v>12693</v>
      </c>
      <c r="AA85" s="107">
        <v>12847</v>
      </c>
      <c r="AB85" s="107">
        <v>12667</v>
      </c>
      <c r="AC85" s="107">
        <v>12270</v>
      </c>
      <c r="AD85" s="107">
        <v>12259</v>
      </c>
      <c r="AE85" s="107">
        <v>12027</v>
      </c>
      <c r="AF85" s="107">
        <v>11891</v>
      </c>
      <c r="AG85" s="107">
        <v>11518</v>
      </c>
      <c r="AH85" s="107">
        <v>11417</v>
      </c>
      <c r="AI85" s="107">
        <v>11439</v>
      </c>
      <c r="AJ85" s="107">
        <v>11227</v>
      </c>
      <c r="AK85" s="107">
        <v>11037</v>
      </c>
      <c r="AL85" s="107">
        <v>11314</v>
      </c>
      <c r="AM85" s="107">
        <v>10627</v>
      </c>
      <c r="AN85" s="107">
        <v>10440</v>
      </c>
      <c r="AO85" s="107">
        <v>10094</v>
      </c>
      <c r="AP85" s="107">
        <v>10151</v>
      </c>
      <c r="AQ85" s="107">
        <v>9895</v>
      </c>
      <c r="AR85" s="107">
        <v>9702</v>
      </c>
      <c r="AS85" s="107">
        <v>9335</v>
      </c>
      <c r="AT85" s="107">
        <v>8822</v>
      </c>
      <c r="AU85" s="107">
        <v>8749</v>
      </c>
      <c r="AV85" s="107">
        <v>8346</v>
      </c>
      <c r="AW85" s="107">
        <v>8088</v>
      </c>
      <c r="AX85" s="107">
        <v>8078</v>
      </c>
      <c r="AY85" s="107">
        <f>SUM(C85:T85)</f>
        <v>147806</v>
      </c>
      <c r="AZ85" s="107">
        <f>SUM(C85:AX85)</f>
        <v>475015</v>
      </c>
      <c r="BA85" s="107">
        <f>(42.17*AY85)/100</f>
        <v>62329.790200000003</v>
      </c>
      <c r="BB85" s="108">
        <f>(BA85*100)/AZ85</f>
        <v>13.121646726945466</v>
      </c>
      <c r="BC85" s="107">
        <f>(611.9*BA85)</f>
        <v>38139598.623379998</v>
      </c>
      <c r="BD85" s="120">
        <f>(BA85*12.6)</f>
        <v>785355.35652000003</v>
      </c>
    </row>
    <row r="86" spans="2:56" x14ac:dyDescent="0.25">
      <c r="B86" s="119" t="s">
        <v>551</v>
      </c>
      <c r="C86" s="107">
        <v>4193</v>
      </c>
      <c r="D86" s="107">
        <v>4121</v>
      </c>
      <c r="E86" s="107">
        <v>4172</v>
      </c>
      <c r="F86" s="107">
        <v>4164</v>
      </c>
      <c r="G86" s="107">
        <v>4137</v>
      </c>
      <c r="H86" s="107">
        <v>4230</v>
      </c>
      <c r="I86" s="107">
        <v>4258</v>
      </c>
      <c r="J86" s="107">
        <v>4490</v>
      </c>
      <c r="K86" s="107">
        <v>4414</v>
      </c>
      <c r="L86" s="107">
        <v>4412</v>
      </c>
      <c r="M86" s="107">
        <v>4564</v>
      </c>
      <c r="N86" s="107">
        <v>4839</v>
      </c>
      <c r="O86" s="107">
        <v>4693</v>
      </c>
      <c r="P86" s="107">
        <v>4797</v>
      </c>
      <c r="Q86" s="107">
        <v>4996</v>
      </c>
      <c r="R86" s="107">
        <v>5253</v>
      </c>
      <c r="S86" s="107">
        <v>5503</v>
      </c>
      <c r="T86" s="107">
        <v>5756</v>
      </c>
      <c r="U86" s="107">
        <v>6218</v>
      </c>
      <c r="V86" s="107">
        <v>6620</v>
      </c>
      <c r="W86" s="107">
        <v>6898</v>
      </c>
      <c r="X86" s="107">
        <v>7245</v>
      </c>
      <c r="Y86" s="107">
        <v>7498</v>
      </c>
      <c r="Z86" s="107">
        <v>7533</v>
      </c>
      <c r="AA86" s="107">
        <v>7249</v>
      </c>
      <c r="AB86" s="107">
        <v>7340</v>
      </c>
      <c r="AC86" s="107">
        <v>7122</v>
      </c>
      <c r="AD86" s="107">
        <v>7073</v>
      </c>
      <c r="AE86" s="107">
        <v>6826</v>
      </c>
      <c r="AF86" s="107">
        <v>6831</v>
      </c>
      <c r="AG86" s="107">
        <v>6719</v>
      </c>
      <c r="AH86" s="107">
        <v>6747</v>
      </c>
      <c r="AI86" s="107">
        <v>6706</v>
      </c>
      <c r="AJ86" s="107">
        <v>6577</v>
      </c>
      <c r="AK86" s="107">
        <v>6557</v>
      </c>
      <c r="AL86" s="107">
        <v>6586</v>
      </c>
      <c r="AM86" s="107">
        <v>6282</v>
      </c>
      <c r="AN86" s="107">
        <v>6195</v>
      </c>
      <c r="AO86" s="107">
        <v>6313</v>
      </c>
      <c r="AP86" s="107">
        <v>6009</v>
      </c>
      <c r="AQ86" s="107">
        <v>5836</v>
      </c>
      <c r="AR86" s="107">
        <v>5520</v>
      </c>
      <c r="AS86" s="107">
        <v>5412</v>
      </c>
      <c r="AT86" s="107">
        <v>4985</v>
      </c>
      <c r="AU86" s="107">
        <v>4820</v>
      </c>
      <c r="AV86" s="107">
        <v>4631</v>
      </c>
      <c r="AW86" s="107">
        <v>4659</v>
      </c>
      <c r="AX86" s="107">
        <v>4597</v>
      </c>
      <c r="AY86" s="107">
        <f>SUM(C86:T86)</f>
        <v>82992</v>
      </c>
      <c r="AZ86" s="107">
        <f>SUM(C86:AX86)</f>
        <v>272596</v>
      </c>
      <c r="BA86" s="107">
        <f>(42.17*AY86)/100</f>
        <v>34997.7264</v>
      </c>
      <c r="BB86" s="108">
        <f>(BA86*100)/AZ86</f>
        <v>12.838679364334034</v>
      </c>
      <c r="BC86" s="107">
        <f>(611.9*BA86)</f>
        <v>21415108.784159999</v>
      </c>
      <c r="BD86" s="120">
        <f>(BA86*12.6)</f>
        <v>440971.35264</v>
      </c>
    </row>
    <row r="87" spans="2:56" ht="15.75" thickBot="1" x14ac:dyDescent="0.3">
      <c r="B87" s="121" t="s">
        <v>567</v>
      </c>
      <c r="C87" s="122">
        <v>7701</v>
      </c>
      <c r="D87" s="122">
        <v>7551</v>
      </c>
      <c r="E87" s="122">
        <v>7685</v>
      </c>
      <c r="F87" s="122">
        <v>7497</v>
      </c>
      <c r="G87" s="122">
        <v>7558</v>
      </c>
      <c r="H87" s="122">
        <v>7727</v>
      </c>
      <c r="I87" s="122">
        <v>7513</v>
      </c>
      <c r="J87" s="122">
        <v>7942</v>
      </c>
      <c r="K87" s="122">
        <v>7879</v>
      </c>
      <c r="L87" s="122">
        <v>8137</v>
      </c>
      <c r="M87" s="122">
        <v>8040</v>
      </c>
      <c r="N87" s="122">
        <v>8645</v>
      </c>
      <c r="O87" s="122">
        <v>8645</v>
      </c>
      <c r="P87" s="122">
        <v>8907</v>
      </c>
      <c r="Q87" s="122">
        <v>9487</v>
      </c>
      <c r="R87" s="122">
        <v>9945</v>
      </c>
      <c r="S87" s="122">
        <v>10250</v>
      </c>
      <c r="T87" s="122">
        <v>11236</v>
      </c>
      <c r="U87" s="122">
        <v>11701</v>
      </c>
      <c r="V87" s="122">
        <v>12425</v>
      </c>
      <c r="W87" s="122">
        <v>12921</v>
      </c>
      <c r="X87" s="122">
        <v>13602</v>
      </c>
      <c r="Y87" s="122">
        <v>14154</v>
      </c>
      <c r="Z87" s="122">
        <v>14136</v>
      </c>
      <c r="AA87" s="122">
        <v>13972</v>
      </c>
      <c r="AB87" s="122">
        <v>13654</v>
      </c>
      <c r="AC87" s="122">
        <v>13198</v>
      </c>
      <c r="AD87" s="122">
        <v>13373</v>
      </c>
      <c r="AE87" s="122">
        <v>12711</v>
      </c>
      <c r="AF87" s="122">
        <v>12456</v>
      </c>
      <c r="AG87" s="122">
        <v>12332</v>
      </c>
      <c r="AH87" s="122">
        <v>12047</v>
      </c>
      <c r="AI87" s="122">
        <v>12292</v>
      </c>
      <c r="AJ87" s="122">
        <v>11976</v>
      </c>
      <c r="AK87" s="122">
        <v>11515</v>
      </c>
      <c r="AL87" s="122">
        <v>11602</v>
      </c>
      <c r="AM87" s="122">
        <v>10919</v>
      </c>
      <c r="AN87" s="122">
        <v>10911</v>
      </c>
      <c r="AO87" s="122">
        <v>10719</v>
      </c>
      <c r="AP87" s="122">
        <v>10670</v>
      </c>
      <c r="AQ87" s="122">
        <v>10371</v>
      </c>
      <c r="AR87" s="122">
        <v>10039</v>
      </c>
      <c r="AS87" s="122">
        <v>9882</v>
      </c>
      <c r="AT87" s="122">
        <v>9162</v>
      </c>
      <c r="AU87" s="122">
        <v>9287</v>
      </c>
      <c r="AV87" s="122">
        <v>8892</v>
      </c>
      <c r="AW87" s="122">
        <v>8763</v>
      </c>
      <c r="AX87" s="122">
        <v>8855</v>
      </c>
      <c r="AY87" s="122">
        <f>SUM(C87:T87)</f>
        <v>152345</v>
      </c>
      <c r="AZ87" s="122">
        <f>SUM(C87:AX87)</f>
        <v>500882</v>
      </c>
      <c r="BA87" s="122">
        <f>(42.17*AY87)/100</f>
        <v>64243.886500000001</v>
      </c>
      <c r="BB87" s="123">
        <f>(BA87*100)/AZ87</f>
        <v>12.826151967928574</v>
      </c>
      <c r="BC87" s="122">
        <f>(611.9*BA87)</f>
        <v>39310834.149350002</v>
      </c>
      <c r="BD87" s="124">
        <f>(BA87*12.6)</f>
        <v>809472.96990000003</v>
      </c>
    </row>
    <row r="88" spans="2:56" ht="15.75" thickBot="1" x14ac:dyDescent="0.3">
      <c r="B88" s="125" t="s">
        <v>537</v>
      </c>
      <c r="C88" s="126">
        <v>4885</v>
      </c>
      <c r="D88" s="126">
        <v>4672</v>
      </c>
      <c r="E88" s="126">
        <v>4796</v>
      </c>
      <c r="F88" s="126">
        <v>4785</v>
      </c>
      <c r="G88" s="126">
        <v>4693</v>
      </c>
      <c r="H88" s="126">
        <v>4643</v>
      </c>
      <c r="I88" s="126">
        <v>4891</v>
      </c>
      <c r="J88" s="126">
        <v>5194</v>
      </c>
      <c r="K88" s="126">
        <v>5157</v>
      </c>
      <c r="L88" s="126">
        <v>5377</v>
      </c>
      <c r="M88" s="126">
        <v>5362</v>
      </c>
      <c r="N88" s="126">
        <v>5730</v>
      </c>
      <c r="O88" s="126">
        <v>5909</v>
      </c>
      <c r="P88" s="126">
        <v>6173</v>
      </c>
      <c r="Q88" s="126">
        <v>6602</v>
      </c>
      <c r="R88" s="126">
        <v>6911</v>
      </c>
      <c r="S88" s="126">
        <v>7291</v>
      </c>
      <c r="T88" s="126">
        <v>7730</v>
      </c>
      <c r="U88" s="126">
        <v>8394</v>
      </c>
      <c r="V88" s="126">
        <v>8991</v>
      </c>
      <c r="W88" s="126">
        <v>9283</v>
      </c>
      <c r="X88" s="126">
        <v>9862</v>
      </c>
      <c r="Y88" s="126">
        <v>10000</v>
      </c>
      <c r="Z88" s="126">
        <v>10202</v>
      </c>
      <c r="AA88" s="126">
        <v>10093</v>
      </c>
      <c r="AB88" s="126">
        <v>9662</v>
      </c>
      <c r="AC88" s="126">
        <v>9552</v>
      </c>
      <c r="AD88" s="126">
        <v>9627</v>
      </c>
      <c r="AE88" s="126">
        <v>9197</v>
      </c>
      <c r="AF88" s="126">
        <v>9590</v>
      </c>
      <c r="AG88" s="126">
        <v>9121</v>
      </c>
      <c r="AH88" s="126">
        <v>9184</v>
      </c>
      <c r="AI88" s="126">
        <v>9281</v>
      </c>
      <c r="AJ88" s="126">
        <v>9233</v>
      </c>
      <c r="AK88" s="126">
        <v>9162</v>
      </c>
      <c r="AL88" s="126">
        <v>8883</v>
      </c>
      <c r="AM88" s="126">
        <v>8980</v>
      </c>
      <c r="AN88" s="126">
        <v>8738</v>
      </c>
      <c r="AO88" s="126">
        <v>8773</v>
      </c>
      <c r="AP88" s="126">
        <v>8837</v>
      </c>
      <c r="AQ88" s="126">
        <v>8928</v>
      </c>
      <c r="AR88" s="126">
        <v>8817</v>
      </c>
      <c r="AS88" s="126">
        <v>8799</v>
      </c>
      <c r="AT88" s="126">
        <v>8046</v>
      </c>
      <c r="AU88" s="126">
        <v>7763</v>
      </c>
      <c r="AV88" s="126">
        <v>7448</v>
      </c>
      <c r="AW88" s="126">
        <v>7422</v>
      </c>
      <c r="AX88" s="126">
        <v>7278</v>
      </c>
      <c r="AY88" s="126">
        <f t="shared" si="18"/>
        <v>100801</v>
      </c>
      <c r="AZ88" s="126">
        <f t="shared" si="19"/>
        <v>369947</v>
      </c>
      <c r="BA88" s="126">
        <f t="shared" si="20"/>
        <v>42507.7817</v>
      </c>
      <c r="BB88" s="127">
        <f t="shared" si="21"/>
        <v>11.490235547254066</v>
      </c>
      <c r="BC88" s="126">
        <f t="shared" si="22"/>
        <v>26010511.622229997</v>
      </c>
      <c r="BD88" s="128">
        <f t="shared" si="23"/>
        <v>535598.04941999994</v>
      </c>
    </row>
    <row r="89" spans="2:56" x14ac:dyDescent="0.25">
      <c r="B89" s="115" t="s">
        <v>541</v>
      </c>
      <c r="C89" s="116">
        <v>8620</v>
      </c>
      <c r="D89" s="116">
        <v>8684</v>
      </c>
      <c r="E89" s="116">
        <v>8684</v>
      </c>
      <c r="F89" s="116">
        <v>8607</v>
      </c>
      <c r="G89" s="116">
        <v>8770</v>
      </c>
      <c r="H89" s="116">
        <v>8990</v>
      </c>
      <c r="I89" s="116">
        <v>9723</v>
      </c>
      <c r="J89" s="116">
        <v>9752</v>
      </c>
      <c r="K89" s="116">
        <v>9866</v>
      </c>
      <c r="L89" s="116">
        <v>10092</v>
      </c>
      <c r="M89" s="116">
        <v>10409</v>
      </c>
      <c r="N89" s="116">
        <v>10877</v>
      </c>
      <c r="O89" s="116">
        <v>11438</v>
      </c>
      <c r="P89" s="116">
        <v>11535</v>
      </c>
      <c r="Q89" s="116">
        <v>12330</v>
      </c>
      <c r="R89" s="116">
        <v>13310</v>
      </c>
      <c r="S89" s="116">
        <v>14121</v>
      </c>
      <c r="T89" s="116">
        <v>15168</v>
      </c>
      <c r="U89" s="116">
        <v>16254</v>
      </c>
      <c r="V89" s="116">
        <v>17050</v>
      </c>
      <c r="W89" s="116">
        <v>17538</v>
      </c>
      <c r="X89" s="116">
        <v>18847</v>
      </c>
      <c r="Y89" s="116">
        <v>19110</v>
      </c>
      <c r="Z89" s="116">
        <v>19391</v>
      </c>
      <c r="AA89" s="116">
        <v>19368</v>
      </c>
      <c r="AB89" s="116">
        <v>18914</v>
      </c>
      <c r="AC89" s="116">
        <v>18453</v>
      </c>
      <c r="AD89" s="116">
        <v>18568</v>
      </c>
      <c r="AE89" s="116">
        <v>18248</v>
      </c>
      <c r="AF89" s="116">
        <v>17800</v>
      </c>
      <c r="AG89" s="116">
        <v>17875</v>
      </c>
      <c r="AH89" s="116">
        <v>17896</v>
      </c>
      <c r="AI89" s="116">
        <v>17507</v>
      </c>
      <c r="AJ89" s="116">
        <v>17249</v>
      </c>
      <c r="AK89" s="116">
        <v>17021</v>
      </c>
      <c r="AL89" s="116">
        <v>17099</v>
      </c>
      <c r="AM89" s="116">
        <v>16599</v>
      </c>
      <c r="AN89" s="116">
        <v>16191</v>
      </c>
      <c r="AO89" s="116">
        <v>16089</v>
      </c>
      <c r="AP89" s="116">
        <v>16413</v>
      </c>
      <c r="AQ89" s="116">
        <v>16042</v>
      </c>
      <c r="AR89" s="116">
        <v>15755</v>
      </c>
      <c r="AS89" s="116">
        <v>15609</v>
      </c>
      <c r="AT89" s="116">
        <v>15020</v>
      </c>
      <c r="AU89" s="116">
        <v>14318</v>
      </c>
      <c r="AV89" s="116">
        <v>14137</v>
      </c>
      <c r="AW89" s="116">
        <v>14078</v>
      </c>
      <c r="AX89" s="116">
        <v>14263</v>
      </c>
      <c r="AY89" s="116">
        <f t="shared" si="18"/>
        <v>190976</v>
      </c>
      <c r="AZ89" s="116">
        <f t="shared" si="19"/>
        <v>699678</v>
      </c>
      <c r="BA89" s="116">
        <f t="shared" si="20"/>
        <v>80534.579199999993</v>
      </c>
      <c r="BB89" s="117">
        <f t="shared" si="21"/>
        <v>11.510234593627352</v>
      </c>
      <c r="BC89" s="116">
        <f t="shared" si="22"/>
        <v>49279109.012479991</v>
      </c>
      <c r="BD89" s="118">
        <f t="shared" si="23"/>
        <v>1014735.6979199998</v>
      </c>
    </row>
    <row r="90" spans="2:56" x14ac:dyDescent="0.25">
      <c r="B90" s="119" t="s">
        <v>552</v>
      </c>
      <c r="C90" s="107">
        <v>2263</v>
      </c>
      <c r="D90" s="107">
        <v>2364</v>
      </c>
      <c r="E90" s="107">
        <v>2341</v>
      </c>
      <c r="F90" s="107">
        <v>2264</v>
      </c>
      <c r="G90" s="107">
        <v>2488</v>
      </c>
      <c r="H90" s="107">
        <v>2550</v>
      </c>
      <c r="I90" s="107">
        <v>2850</v>
      </c>
      <c r="J90" s="107">
        <v>2833</v>
      </c>
      <c r="K90" s="107">
        <v>2926</v>
      </c>
      <c r="L90" s="107">
        <v>3083</v>
      </c>
      <c r="M90" s="107">
        <v>3146</v>
      </c>
      <c r="N90" s="107">
        <v>3219</v>
      </c>
      <c r="O90" s="107">
        <v>3394</v>
      </c>
      <c r="P90" s="107">
        <v>3493</v>
      </c>
      <c r="Q90" s="107">
        <v>3723</v>
      </c>
      <c r="R90" s="107">
        <v>3872</v>
      </c>
      <c r="S90" s="107">
        <v>3983</v>
      </c>
      <c r="T90" s="107">
        <v>4099</v>
      </c>
      <c r="U90" s="107">
        <v>4398</v>
      </c>
      <c r="V90" s="107">
        <v>4683</v>
      </c>
      <c r="W90" s="107">
        <v>4798</v>
      </c>
      <c r="X90" s="107">
        <v>4923</v>
      </c>
      <c r="Y90" s="107">
        <v>4919</v>
      </c>
      <c r="Z90" s="107">
        <v>4951</v>
      </c>
      <c r="AA90" s="107">
        <v>4879</v>
      </c>
      <c r="AB90" s="107">
        <v>4903</v>
      </c>
      <c r="AC90" s="107">
        <v>4743</v>
      </c>
      <c r="AD90" s="107">
        <v>4746</v>
      </c>
      <c r="AE90" s="107">
        <v>4807</v>
      </c>
      <c r="AF90" s="107">
        <v>4750</v>
      </c>
      <c r="AG90" s="107">
        <v>4999</v>
      </c>
      <c r="AH90" s="107">
        <v>4974</v>
      </c>
      <c r="AI90" s="107">
        <v>5062</v>
      </c>
      <c r="AJ90" s="107">
        <v>5103</v>
      </c>
      <c r="AK90" s="107">
        <v>4952</v>
      </c>
      <c r="AL90" s="107">
        <v>5140</v>
      </c>
      <c r="AM90" s="107">
        <v>4920</v>
      </c>
      <c r="AN90" s="107">
        <v>5163</v>
      </c>
      <c r="AO90" s="107">
        <v>5155</v>
      </c>
      <c r="AP90" s="107">
        <v>5179</v>
      </c>
      <c r="AQ90" s="107">
        <v>5010</v>
      </c>
      <c r="AR90" s="107">
        <v>4902</v>
      </c>
      <c r="AS90" s="107">
        <v>4763</v>
      </c>
      <c r="AT90" s="107">
        <v>4704</v>
      </c>
      <c r="AU90" s="107">
        <v>4532</v>
      </c>
      <c r="AV90" s="107">
        <v>4461</v>
      </c>
      <c r="AW90" s="107">
        <v>4398</v>
      </c>
      <c r="AX90" s="107">
        <v>4240</v>
      </c>
      <c r="AY90" s="107">
        <f>SUM(C90:T90)</f>
        <v>54891</v>
      </c>
      <c r="AZ90" s="107">
        <f>SUM(C90:AX90)</f>
        <v>200048</v>
      </c>
      <c r="BA90" s="107">
        <f>(42.17*AY90)/100</f>
        <v>23147.534700000004</v>
      </c>
      <c r="BB90" s="108">
        <f>(BA90*100)/AZ90</f>
        <v>11.570990312325042</v>
      </c>
      <c r="BC90" s="107">
        <f>(611.9*BA90)</f>
        <v>14163976.482930001</v>
      </c>
      <c r="BD90" s="120">
        <f>(BA90*12.6)</f>
        <v>291658.93722000002</v>
      </c>
    </row>
    <row r="91" spans="2:56" x14ac:dyDescent="0.25">
      <c r="B91" s="119" t="s">
        <v>557</v>
      </c>
      <c r="C91" s="107">
        <v>2112</v>
      </c>
      <c r="D91" s="107">
        <v>2108</v>
      </c>
      <c r="E91" s="107">
        <v>2236</v>
      </c>
      <c r="F91" s="107">
        <v>2264</v>
      </c>
      <c r="G91" s="107">
        <v>2377</v>
      </c>
      <c r="H91" s="107">
        <v>2393</v>
      </c>
      <c r="I91" s="107">
        <v>2670</v>
      </c>
      <c r="J91" s="107">
        <v>2616</v>
      </c>
      <c r="K91" s="107">
        <v>2664</v>
      </c>
      <c r="L91" s="107">
        <v>2685</v>
      </c>
      <c r="M91" s="107">
        <v>2829</v>
      </c>
      <c r="N91" s="107">
        <v>2805</v>
      </c>
      <c r="O91" s="107">
        <v>2905</v>
      </c>
      <c r="P91" s="107">
        <v>3008</v>
      </c>
      <c r="Q91" s="107">
        <v>3239</v>
      </c>
      <c r="R91" s="107">
        <v>3269</v>
      </c>
      <c r="S91" s="107">
        <v>3583</v>
      </c>
      <c r="T91" s="107">
        <v>3504</v>
      </c>
      <c r="U91" s="107">
        <v>3785</v>
      </c>
      <c r="V91" s="107">
        <v>3958</v>
      </c>
      <c r="W91" s="107">
        <v>4188</v>
      </c>
      <c r="X91" s="107">
        <v>4351</v>
      </c>
      <c r="Y91" s="107">
        <v>4441</v>
      </c>
      <c r="Z91" s="107">
        <v>4618</v>
      </c>
      <c r="AA91" s="107">
        <v>4490</v>
      </c>
      <c r="AB91" s="107">
        <v>4381</v>
      </c>
      <c r="AC91" s="107">
        <v>4341</v>
      </c>
      <c r="AD91" s="107">
        <v>4351</v>
      </c>
      <c r="AE91" s="107">
        <v>4355</v>
      </c>
      <c r="AF91" s="107">
        <v>4360</v>
      </c>
      <c r="AG91" s="107">
        <v>4514</v>
      </c>
      <c r="AH91" s="107">
        <v>4612</v>
      </c>
      <c r="AI91" s="107">
        <v>4665</v>
      </c>
      <c r="AJ91" s="107">
        <v>4528</v>
      </c>
      <c r="AK91" s="107">
        <v>4475</v>
      </c>
      <c r="AL91" s="107">
        <v>4463</v>
      </c>
      <c r="AM91" s="107">
        <v>4429</v>
      </c>
      <c r="AN91" s="107">
        <v>4426</v>
      </c>
      <c r="AO91" s="107">
        <v>4640</v>
      </c>
      <c r="AP91" s="107">
        <v>4725</v>
      </c>
      <c r="AQ91" s="107">
        <v>4545</v>
      </c>
      <c r="AR91" s="107">
        <v>4463</v>
      </c>
      <c r="AS91" s="107">
        <v>4400</v>
      </c>
      <c r="AT91" s="107">
        <v>4221</v>
      </c>
      <c r="AU91" s="107">
        <v>3922</v>
      </c>
      <c r="AV91" s="107">
        <v>4133</v>
      </c>
      <c r="AW91" s="107">
        <v>4143</v>
      </c>
      <c r="AX91" s="107">
        <v>4164</v>
      </c>
      <c r="AY91" s="107">
        <f>SUM(C91:T91)</f>
        <v>49267</v>
      </c>
      <c r="AZ91" s="107">
        <f>SUM(C91:AX91)</f>
        <v>180354</v>
      </c>
      <c r="BA91" s="107">
        <f>(42.17*AY91)/100</f>
        <v>20775.893900000003</v>
      </c>
      <c r="BB91" s="108">
        <f>(BA91*100)/AZ91</f>
        <v>11.519508244896151</v>
      </c>
      <c r="BC91" s="107">
        <f>(611.9*BA91)</f>
        <v>12712769.477410002</v>
      </c>
      <c r="BD91" s="120">
        <f>(BA91*12.6)</f>
        <v>261776.26314000002</v>
      </c>
    </row>
    <row r="92" spans="2:56" ht="15.75" thickBot="1" x14ac:dyDescent="0.3">
      <c r="B92" s="121" t="s">
        <v>560</v>
      </c>
      <c r="C92" s="122">
        <v>8257</v>
      </c>
      <c r="D92" s="122">
        <v>7890</v>
      </c>
      <c r="E92" s="122">
        <v>7858</v>
      </c>
      <c r="F92" s="122">
        <v>7952</v>
      </c>
      <c r="G92" s="122">
        <v>7969</v>
      </c>
      <c r="H92" s="122">
        <v>8254</v>
      </c>
      <c r="I92" s="122">
        <v>8787</v>
      </c>
      <c r="J92" s="122">
        <v>9041</v>
      </c>
      <c r="K92" s="122">
        <v>8980</v>
      </c>
      <c r="L92" s="122">
        <v>9073</v>
      </c>
      <c r="M92" s="122">
        <v>9410</v>
      </c>
      <c r="N92" s="122">
        <v>9580</v>
      </c>
      <c r="O92" s="122">
        <v>9753</v>
      </c>
      <c r="P92" s="122">
        <v>10180</v>
      </c>
      <c r="Q92" s="122">
        <v>10612</v>
      </c>
      <c r="R92" s="122">
        <v>11275</v>
      </c>
      <c r="S92" s="122">
        <v>11985</v>
      </c>
      <c r="T92" s="122">
        <v>12858</v>
      </c>
      <c r="U92" s="122">
        <v>13754</v>
      </c>
      <c r="V92" s="122">
        <v>14729</v>
      </c>
      <c r="W92" s="122">
        <v>15564</v>
      </c>
      <c r="X92" s="122">
        <v>16411</v>
      </c>
      <c r="Y92" s="122">
        <v>16724</v>
      </c>
      <c r="Z92" s="122">
        <v>17107</v>
      </c>
      <c r="AA92" s="122">
        <v>16900</v>
      </c>
      <c r="AB92" s="122">
        <v>16567</v>
      </c>
      <c r="AC92" s="122">
        <v>15782</v>
      </c>
      <c r="AD92" s="122">
        <v>16041</v>
      </c>
      <c r="AE92" s="122">
        <v>15419</v>
      </c>
      <c r="AF92" s="122">
        <v>15365</v>
      </c>
      <c r="AG92" s="122">
        <v>15231</v>
      </c>
      <c r="AH92" s="122">
        <v>15065</v>
      </c>
      <c r="AI92" s="122">
        <v>14891</v>
      </c>
      <c r="AJ92" s="122">
        <v>14349</v>
      </c>
      <c r="AK92" s="122">
        <v>14043</v>
      </c>
      <c r="AL92" s="122">
        <v>13632</v>
      </c>
      <c r="AM92" s="122">
        <v>13188</v>
      </c>
      <c r="AN92" s="122">
        <v>13186</v>
      </c>
      <c r="AO92" s="122">
        <v>13228</v>
      </c>
      <c r="AP92" s="122">
        <v>13443</v>
      </c>
      <c r="AQ92" s="122">
        <v>12907</v>
      </c>
      <c r="AR92" s="122">
        <v>12792</v>
      </c>
      <c r="AS92" s="122">
        <v>12337</v>
      </c>
      <c r="AT92" s="122">
        <v>12232</v>
      </c>
      <c r="AU92" s="122">
        <v>11743</v>
      </c>
      <c r="AV92" s="122">
        <v>11329</v>
      </c>
      <c r="AW92" s="122">
        <v>11317</v>
      </c>
      <c r="AX92" s="122">
        <v>11292</v>
      </c>
      <c r="AY92" s="122">
        <f>SUM(C92:T92)</f>
        <v>169714</v>
      </c>
      <c r="AZ92" s="122">
        <f>SUM(C92:AX92)</f>
        <v>596282</v>
      </c>
      <c r="BA92" s="122">
        <f>(42.17*AY92)/100</f>
        <v>71568.393800000005</v>
      </c>
      <c r="BB92" s="123">
        <f>(BA92*100)/AZ92</f>
        <v>12.002440757896434</v>
      </c>
      <c r="BC92" s="122">
        <f>(611.9*BA92)</f>
        <v>43792700.166220002</v>
      </c>
      <c r="BD92" s="124">
        <f>(BA92*12.6)</f>
        <v>901761.76188000001</v>
      </c>
    </row>
    <row r="93" spans="2:56" x14ac:dyDescent="0.25">
      <c r="B93" s="115" t="s">
        <v>548</v>
      </c>
      <c r="C93" s="116">
        <v>2024</v>
      </c>
      <c r="D93" s="116">
        <v>1963</v>
      </c>
      <c r="E93" s="116">
        <v>1971</v>
      </c>
      <c r="F93" s="116">
        <v>2110</v>
      </c>
      <c r="G93" s="116">
        <v>2008</v>
      </c>
      <c r="H93" s="116">
        <v>2082</v>
      </c>
      <c r="I93" s="116">
        <v>1963</v>
      </c>
      <c r="J93" s="116">
        <v>2133</v>
      </c>
      <c r="K93" s="116">
        <v>2084</v>
      </c>
      <c r="L93" s="116">
        <v>2095</v>
      </c>
      <c r="M93" s="116">
        <v>2142</v>
      </c>
      <c r="N93" s="116">
        <v>2265</v>
      </c>
      <c r="O93" s="116">
        <v>2256</v>
      </c>
      <c r="P93" s="116">
        <v>2438</v>
      </c>
      <c r="Q93" s="116">
        <v>2543</v>
      </c>
      <c r="R93" s="116">
        <v>2516</v>
      </c>
      <c r="S93" s="116">
        <v>2526</v>
      </c>
      <c r="T93" s="116">
        <v>2859</v>
      </c>
      <c r="U93" s="116">
        <v>2969</v>
      </c>
      <c r="V93" s="116">
        <v>3229</v>
      </c>
      <c r="W93" s="116">
        <v>3272</v>
      </c>
      <c r="X93" s="116">
        <v>3386</v>
      </c>
      <c r="Y93" s="116">
        <v>3568</v>
      </c>
      <c r="Z93" s="116">
        <v>3478</v>
      </c>
      <c r="AA93" s="116">
        <v>3519</v>
      </c>
      <c r="AB93" s="116">
        <v>3438</v>
      </c>
      <c r="AC93" s="116">
        <v>3394</v>
      </c>
      <c r="AD93" s="116">
        <v>3402</v>
      </c>
      <c r="AE93" s="116">
        <v>3376</v>
      </c>
      <c r="AF93" s="116">
        <v>3401</v>
      </c>
      <c r="AG93" s="116">
        <v>3500</v>
      </c>
      <c r="AH93" s="116">
        <v>3342</v>
      </c>
      <c r="AI93" s="116">
        <v>3373</v>
      </c>
      <c r="AJ93" s="116">
        <v>3392</v>
      </c>
      <c r="AK93" s="116">
        <v>3388</v>
      </c>
      <c r="AL93" s="116">
        <v>3452</v>
      </c>
      <c r="AM93" s="116">
        <v>3443</v>
      </c>
      <c r="AN93" s="116">
        <v>3313</v>
      </c>
      <c r="AO93" s="116">
        <v>3217</v>
      </c>
      <c r="AP93" s="116">
        <v>3222</v>
      </c>
      <c r="AQ93" s="116">
        <v>3202</v>
      </c>
      <c r="AR93" s="116">
        <v>3122</v>
      </c>
      <c r="AS93" s="116">
        <v>2992</v>
      </c>
      <c r="AT93" s="116">
        <v>2837</v>
      </c>
      <c r="AU93" s="116">
        <v>2767</v>
      </c>
      <c r="AV93" s="116">
        <v>2583</v>
      </c>
      <c r="AW93" s="116">
        <v>2595</v>
      </c>
      <c r="AX93" s="116">
        <v>2515</v>
      </c>
      <c r="AY93" s="116">
        <f t="shared" si="18"/>
        <v>39978</v>
      </c>
      <c r="AZ93" s="116">
        <f t="shared" si="19"/>
        <v>136665</v>
      </c>
      <c r="BA93" s="116">
        <f t="shared" si="20"/>
        <v>16858.722600000001</v>
      </c>
      <c r="BB93" s="117">
        <f t="shared" si="21"/>
        <v>12.335801119525849</v>
      </c>
      <c r="BC93" s="116">
        <f t="shared" si="22"/>
        <v>10315852.35894</v>
      </c>
      <c r="BD93" s="118">
        <f t="shared" si="23"/>
        <v>212419.90476</v>
      </c>
    </row>
    <row r="94" spans="2:56" x14ac:dyDescent="0.25">
      <c r="B94" s="119" t="s">
        <v>568</v>
      </c>
      <c r="C94" s="107">
        <v>1171</v>
      </c>
      <c r="D94" s="107">
        <v>1224</v>
      </c>
      <c r="E94" s="107">
        <v>1270</v>
      </c>
      <c r="F94" s="107">
        <v>1256</v>
      </c>
      <c r="G94" s="107">
        <v>1223</v>
      </c>
      <c r="H94" s="107">
        <v>1369</v>
      </c>
      <c r="I94" s="107">
        <v>1350</v>
      </c>
      <c r="J94" s="107">
        <v>1348</v>
      </c>
      <c r="K94" s="107">
        <v>1332</v>
      </c>
      <c r="L94" s="107">
        <v>1414</v>
      </c>
      <c r="M94" s="107">
        <v>1367</v>
      </c>
      <c r="N94" s="107">
        <v>1443</v>
      </c>
      <c r="O94" s="107">
        <v>1480</v>
      </c>
      <c r="P94" s="107">
        <v>1521</v>
      </c>
      <c r="Q94" s="107">
        <v>1501</v>
      </c>
      <c r="R94" s="107">
        <v>1456</v>
      </c>
      <c r="S94" s="107">
        <v>1545</v>
      </c>
      <c r="T94" s="107">
        <v>1593</v>
      </c>
      <c r="U94" s="107">
        <v>1755</v>
      </c>
      <c r="V94" s="107">
        <v>1816</v>
      </c>
      <c r="W94" s="107">
        <v>1865</v>
      </c>
      <c r="X94" s="107">
        <v>1826</v>
      </c>
      <c r="Y94" s="107">
        <v>1927</v>
      </c>
      <c r="Z94" s="107">
        <v>1865</v>
      </c>
      <c r="AA94" s="107">
        <v>1915</v>
      </c>
      <c r="AB94" s="107">
        <v>1949</v>
      </c>
      <c r="AC94" s="107">
        <v>1902</v>
      </c>
      <c r="AD94" s="107">
        <v>1896</v>
      </c>
      <c r="AE94" s="107">
        <v>1956</v>
      </c>
      <c r="AF94" s="107">
        <v>1918</v>
      </c>
      <c r="AG94" s="107">
        <v>1986</v>
      </c>
      <c r="AH94" s="107">
        <v>2022</v>
      </c>
      <c r="AI94" s="107">
        <v>2118</v>
      </c>
      <c r="AJ94" s="107">
        <v>2068</v>
      </c>
      <c r="AK94" s="107">
        <v>2126</v>
      </c>
      <c r="AL94" s="107">
        <v>2165</v>
      </c>
      <c r="AM94" s="107">
        <v>2134</v>
      </c>
      <c r="AN94" s="107">
        <v>2053</v>
      </c>
      <c r="AO94" s="107">
        <v>2090</v>
      </c>
      <c r="AP94" s="107">
        <v>2084</v>
      </c>
      <c r="AQ94" s="107">
        <v>2010</v>
      </c>
      <c r="AR94" s="107">
        <v>1967</v>
      </c>
      <c r="AS94" s="107">
        <v>1914</v>
      </c>
      <c r="AT94" s="107">
        <v>1713</v>
      </c>
      <c r="AU94" s="107">
        <v>1646</v>
      </c>
      <c r="AV94" s="107">
        <v>1432</v>
      </c>
      <c r="AW94" s="107">
        <v>1637</v>
      </c>
      <c r="AX94" s="107">
        <v>1538</v>
      </c>
      <c r="AY94" s="107">
        <f>SUM(C94:T94)</f>
        <v>24863</v>
      </c>
      <c r="AZ94" s="107">
        <f>SUM(C94:AX94)</f>
        <v>82156</v>
      </c>
      <c r="BA94" s="107">
        <f>(42.17*AY94)/100</f>
        <v>10484.7271</v>
      </c>
      <c r="BB94" s="108">
        <f>(BA94*100)/AZ94</f>
        <v>12.761973684210526</v>
      </c>
      <c r="BC94" s="107">
        <f>(611.9*BA94)</f>
        <v>6415604.5124899996</v>
      </c>
      <c r="BD94" s="120">
        <f>(BA94*12.6)</f>
        <v>132107.56146</v>
      </c>
    </row>
    <row r="95" spans="2:56" ht="15.75" thickBot="1" x14ac:dyDescent="0.3">
      <c r="B95" s="121" t="s">
        <v>573</v>
      </c>
      <c r="C95" s="122">
        <v>8707</v>
      </c>
      <c r="D95" s="122">
        <v>8574</v>
      </c>
      <c r="E95" s="122">
        <v>8731</v>
      </c>
      <c r="F95" s="122">
        <v>8621</v>
      </c>
      <c r="G95" s="122">
        <v>8619</v>
      </c>
      <c r="H95" s="122">
        <v>8701</v>
      </c>
      <c r="I95" s="122">
        <v>8926</v>
      </c>
      <c r="J95" s="122">
        <v>9065</v>
      </c>
      <c r="K95" s="122">
        <v>9144</v>
      </c>
      <c r="L95" s="122">
        <v>9205</v>
      </c>
      <c r="M95" s="122">
        <v>9993</v>
      </c>
      <c r="N95" s="122">
        <v>10176</v>
      </c>
      <c r="O95" s="122">
        <v>10399</v>
      </c>
      <c r="P95" s="122">
        <v>10814</v>
      </c>
      <c r="Q95" s="122">
        <v>11243</v>
      </c>
      <c r="R95" s="122">
        <v>11649</v>
      </c>
      <c r="S95" s="122">
        <v>11664</v>
      </c>
      <c r="T95" s="122">
        <v>12657</v>
      </c>
      <c r="U95" s="122">
        <v>13511</v>
      </c>
      <c r="V95" s="122">
        <v>14296</v>
      </c>
      <c r="W95" s="122">
        <v>14830</v>
      </c>
      <c r="X95" s="122">
        <v>15679</v>
      </c>
      <c r="Y95" s="122">
        <v>16161</v>
      </c>
      <c r="Z95" s="122">
        <v>16393</v>
      </c>
      <c r="AA95" s="122">
        <v>16624</v>
      </c>
      <c r="AB95" s="122">
        <v>16102</v>
      </c>
      <c r="AC95" s="122">
        <v>15771</v>
      </c>
      <c r="AD95" s="122">
        <v>16019</v>
      </c>
      <c r="AE95" s="122">
        <v>15481</v>
      </c>
      <c r="AF95" s="122">
        <v>15634</v>
      </c>
      <c r="AG95" s="122">
        <v>14991</v>
      </c>
      <c r="AH95" s="122">
        <v>15125</v>
      </c>
      <c r="AI95" s="122">
        <v>15091</v>
      </c>
      <c r="AJ95" s="122">
        <v>14738</v>
      </c>
      <c r="AK95" s="122">
        <v>14406</v>
      </c>
      <c r="AL95" s="122">
        <v>14896</v>
      </c>
      <c r="AM95" s="122">
        <v>14134</v>
      </c>
      <c r="AN95" s="122">
        <v>13940</v>
      </c>
      <c r="AO95" s="122">
        <v>13502</v>
      </c>
      <c r="AP95" s="122">
        <v>13710</v>
      </c>
      <c r="AQ95" s="122">
        <v>13233</v>
      </c>
      <c r="AR95" s="122">
        <v>12935</v>
      </c>
      <c r="AS95" s="122">
        <v>12667</v>
      </c>
      <c r="AT95" s="122">
        <v>12020</v>
      </c>
      <c r="AU95" s="122">
        <v>11575</v>
      </c>
      <c r="AV95" s="122">
        <v>10891</v>
      </c>
      <c r="AW95" s="122">
        <v>10643</v>
      </c>
      <c r="AX95" s="122">
        <v>10954</v>
      </c>
      <c r="AY95" s="122">
        <f>SUM(C95:T95)</f>
        <v>176888</v>
      </c>
      <c r="AZ95" s="122">
        <f>SUM(C95:AX95)</f>
        <v>602840</v>
      </c>
      <c r="BA95" s="122">
        <f>(42.17*AY95)/100</f>
        <v>74593.669599999994</v>
      </c>
      <c r="BB95" s="123">
        <f>(BA95*100)/AZ95</f>
        <v>12.373709375622054</v>
      </c>
      <c r="BC95" s="122">
        <f>(611.9*BA95)</f>
        <v>45643866.428239994</v>
      </c>
      <c r="BD95" s="124">
        <f>(BA95*12.6)</f>
        <v>939880.23695999989</v>
      </c>
    </row>
    <row r="96" spans="2:56" ht="15.75" thickBot="1" x14ac:dyDescent="0.3">
      <c r="B96" s="125" t="s">
        <v>553</v>
      </c>
      <c r="C96" s="126">
        <v>61828</v>
      </c>
      <c r="D96" s="126">
        <v>60605</v>
      </c>
      <c r="E96" s="126">
        <v>61774</v>
      </c>
      <c r="F96" s="126">
        <v>62023</v>
      </c>
      <c r="G96" s="126">
        <v>61689</v>
      </c>
      <c r="H96" s="126">
        <v>63723</v>
      </c>
      <c r="I96" s="126">
        <v>66887</v>
      </c>
      <c r="J96" s="126">
        <v>70122</v>
      </c>
      <c r="K96" s="126">
        <v>70085</v>
      </c>
      <c r="L96" s="126">
        <v>71940</v>
      </c>
      <c r="M96" s="126">
        <v>74895</v>
      </c>
      <c r="N96" s="126">
        <v>75877</v>
      </c>
      <c r="O96" s="126">
        <v>79001</v>
      </c>
      <c r="P96" s="126">
        <v>81454</v>
      </c>
      <c r="Q96" s="126">
        <v>84992</v>
      </c>
      <c r="R96" s="126">
        <v>89121</v>
      </c>
      <c r="S96" s="126">
        <v>91260</v>
      </c>
      <c r="T96" s="126">
        <v>96906</v>
      </c>
      <c r="U96" s="126">
        <v>101339</v>
      </c>
      <c r="V96" s="126">
        <v>104810</v>
      </c>
      <c r="W96" s="126">
        <v>109020</v>
      </c>
      <c r="X96" s="126">
        <v>114684</v>
      </c>
      <c r="Y96" s="126">
        <v>116493</v>
      </c>
      <c r="Z96" s="126">
        <v>120676</v>
      </c>
      <c r="AA96" s="126">
        <v>119732</v>
      </c>
      <c r="AB96" s="126">
        <v>119168</v>
      </c>
      <c r="AC96" s="126">
        <v>114989</v>
      </c>
      <c r="AD96" s="126">
        <v>113080</v>
      </c>
      <c r="AE96" s="126">
        <v>111283</v>
      </c>
      <c r="AF96" s="126">
        <v>107385</v>
      </c>
      <c r="AG96" s="126">
        <v>105977</v>
      </c>
      <c r="AH96" s="126">
        <v>104886</v>
      </c>
      <c r="AI96" s="126">
        <v>103802</v>
      </c>
      <c r="AJ96" s="126">
        <v>100186</v>
      </c>
      <c r="AK96" s="126">
        <v>98967</v>
      </c>
      <c r="AL96" s="126">
        <v>98602</v>
      </c>
      <c r="AM96" s="126">
        <v>94317</v>
      </c>
      <c r="AN96" s="126">
        <v>90645</v>
      </c>
      <c r="AO96" s="126">
        <v>86685</v>
      </c>
      <c r="AP96" s="126">
        <v>86129</v>
      </c>
      <c r="AQ96" s="126">
        <v>83031</v>
      </c>
      <c r="AR96" s="126">
        <v>80863</v>
      </c>
      <c r="AS96" s="126">
        <v>79113</v>
      </c>
      <c r="AT96" s="126">
        <v>73675</v>
      </c>
      <c r="AU96" s="126">
        <v>71199</v>
      </c>
      <c r="AV96" s="126">
        <v>67050</v>
      </c>
      <c r="AW96" s="126">
        <v>67008</v>
      </c>
      <c r="AX96" s="126">
        <v>65741</v>
      </c>
      <c r="AY96" s="126">
        <f t="shared" si="18"/>
        <v>1324182</v>
      </c>
      <c r="AZ96" s="126">
        <f t="shared" si="19"/>
        <v>4234717</v>
      </c>
      <c r="BA96" s="126">
        <f t="shared" si="20"/>
        <v>558407.54940000002</v>
      </c>
      <c r="BB96" s="127">
        <f t="shared" si="21"/>
        <v>13.186419526971934</v>
      </c>
      <c r="BC96" s="126">
        <f t="shared" si="22"/>
        <v>341689579.47785997</v>
      </c>
      <c r="BD96" s="128">
        <f t="shared" si="23"/>
        <v>7035935.1224400001</v>
      </c>
    </row>
    <row r="97" spans="1:56" ht="15.75" thickBot="1" x14ac:dyDescent="0.3">
      <c r="B97" s="125" t="s">
        <v>555</v>
      </c>
      <c r="C97" s="126">
        <v>15937</v>
      </c>
      <c r="D97" s="126">
        <v>16020</v>
      </c>
      <c r="E97" s="126">
        <v>16142</v>
      </c>
      <c r="F97" s="126">
        <v>15972</v>
      </c>
      <c r="G97" s="126">
        <v>16016</v>
      </c>
      <c r="H97" s="126">
        <v>15732</v>
      </c>
      <c r="I97" s="126">
        <v>16608</v>
      </c>
      <c r="J97" s="126">
        <v>17045</v>
      </c>
      <c r="K97" s="126">
        <v>17052</v>
      </c>
      <c r="L97" s="126">
        <v>17327</v>
      </c>
      <c r="M97" s="126">
        <v>17435</v>
      </c>
      <c r="N97" s="126">
        <v>17519</v>
      </c>
      <c r="O97" s="126">
        <v>17831</v>
      </c>
      <c r="P97" s="126">
        <v>17924</v>
      </c>
      <c r="Q97" s="126">
        <v>18809</v>
      </c>
      <c r="R97" s="126">
        <v>19478</v>
      </c>
      <c r="S97" s="126">
        <v>20605</v>
      </c>
      <c r="T97" s="126">
        <v>22184</v>
      </c>
      <c r="U97" s="126">
        <v>23428</v>
      </c>
      <c r="V97" s="126">
        <v>24798</v>
      </c>
      <c r="W97" s="126">
        <v>24964</v>
      </c>
      <c r="X97" s="126">
        <v>26206</v>
      </c>
      <c r="Y97" s="126">
        <v>25976</v>
      </c>
      <c r="Z97" s="126">
        <v>26070</v>
      </c>
      <c r="AA97" s="126">
        <v>25749</v>
      </c>
      <c r="AB97" s="126">
        <v>25720</v>
      </c>
      <c r="AC97" s="126">
        <v>24720</v>
      </c>
      <c r="AD97" s="126">
        <v>24517</v>
      </c>
      <c r="AE97" s="126">
        <v>23750</v>
      </c>
      <c r="AF97" s="126">
        <v>23729</v>
      </c>
      <c r="AG97" s="126">
        <v>23422</v>
      </c>
      <c r="AH97" s="126">
        <v>23182</v>
      </c>
      <c r="AI97" s="126">
        <v>23443</v>
      </c>
      <c r="AJ97" s="126">
        <v>22848</v>
      </c>
      <c r="AK97" s="126">
        <v>21912</v>
      </c>
      <c r="AL97" s="126">
        <v>21899</v>
      </c>
      <c r="AM97" s="126">
        <v>20522</v>
      </c>
      <c r="AN97" s="126">
        <v>19091</v>
      </c>
      <c r="AO97" s="126">
        <v>18851</v>
      </c>
      <c r="AP97" s="126">
        <v>18600</v>
      </c>
      <c r="AQ97" s="126">
        <v>18299</v>
      </c>
      <c r="AR97" s="126">
        <v>17614</v>
      </c>
      <c r="AS97" s="126">
        <v>16906</v>
      </c>
      <c r="AT97" s="126">
        <v>14770</v>
      </c>
      <c r="AU97" s="126">
        <v>14501</v>
      </c>
      <c r="AV97" s="126">
        <v>13632</v>
      </c>
      <c r="AW97" s="126">
        <v>13738</v>
      </c>
      <c r="AX97" s="126">
        <v>13466</v>
      </c>
      <c r="AY97" s="126">
        <f t="shared" si="18"/>
        <v>315636</v>
      </c>
      <c r="AZ97" s="126">
        <f t="shared" si="19"/>
        <v>951959</v>
      </c>
      <c r="BA97" s="126">
        <f t="shared" si="20"/>
        <v>133103.70120000001</v>
      </c>
      <c r="BB97" s="127">
        <f t="shared" si="21"/>
        <v>13.982083388045075</v>
      </c>
      <c r="BC97" s="126">
        <f t="shared" si="22"/>
        <v>81446154.764280006</v>
      </c>
      <c r="BD97" s="128">
        <f t="shared" si="23"/>
        <v>1677106.63512</v>
      </c>
    </row>
    <row r="98" spans="1:56" ht="15.75" thickBot="1" x14ac:dyDescent="0.3">
      <c r="B98" s="125" t="s">
        <v>556</v>
      </c>
      <c r="C98" s="126">
        <v>6504</v>
      </c>
      <c r="D98" s="126">
        <v>6516</v>
      </c>
      <c r="E98" s="126">
        <v>6589</v>
      </c>
      <c r="F98" s="126">
        <v>6439</v>
      </c>
      <c r="G98" s="126">
        <v>6213</v>
      </c>
      <c r="H98" s="126">
        <v>6336</v>
      </c>
      <c r="I98" s="126">
        <v>6242</v>
      </c>
      <c r="J98" s="126">
        <v>6266</v>
      </c>
      <c r="K98" s="126">
        <v>6390</v>
      </c>
      <c r="L98" s="126">
        <v>6237</v>
      </c>
      <c r="M98" s="126">
        <v>6455</v>
      </c>
      <c r="N98" s="126">
        <v>6828</v>
      </c>
      <c r="O98" s="126">
        <v>6544</v>
      </c>
      <c r="P98" s="126">
        <v>6992</v>
      </c>
      <c r="Q98" s="126">
        <v>7222</v>
      </c>
      <c r="R98" s="126">
        <v>7549</v>
      </c>
      <c r="S98" s="126">
        <v>7847</v>
      </c>
      <c r="T98" s="126">
        <v>8511</v>
      </c>
      <c r="U98" s="126">
        <v>9232</v>
      </c>
      <c r="V98" s="126">
        <v>9474</v>
      </c>
      <c r="W98" s="126">
        <v>9817</v>
      </c>
      <c r="X98" s="126">
        <v>10282</v>
      </c>
      <c r="Y98" s="126">
        <v>10745</v>
      </c>
      <c r="Z98" s="126">
        <v>10880</v>
      </c>
      <c r="AA98" s="126">
        <v>11097</v>
      </c>
      <c r="AB98" s="126">
        <v>10793</v>
      </c>
      <c r="AC98" s="126">
        <v>10507</v>
      </c>
      <c r="AD98" s="126">
        <v>10406</v>
      </c>
      <c r="AE98" s="126">
        <v>10419</v>
      </c>
      <c r="AF98" s="126">
        <v>10370</v>
      </c>
      <c r="AG98" s="126">
        <v>10396</v>
      </c>
      <c r="AH98" s="126">
        <v>10036</v>
      </c>
      <c r="AI98" s="126">
        <v>10017</v>
      </c>
      <c r="AJ98" s="126">
        <v>9879</v>
      </c>
      <c r="AK98" s="126">
        <v>9764</v>
      </c>
      <c r="AL98" s="126">
        <v>9880</v>
      </c>
      <c r="AM98" s="126">
        <v>9427</v>
      </c>
      <c r="AN98" s="126">
        <v>9120</v>
      </c>
      <c r="AO98" s="126">
        <v>8962</v>
      </c>
      <c r="AP98" s="126">
        <v>8774</v>
      </c>
      <c r="AQ98" s="126">
        <v>8558</v>
      </c>
      <c r="AR98" s="126">
        <v>8283</v>
      </c>
      <c r="AS98" s="126">
        <v>8289</v>
      </c>
      <c r="AT98" s="126">
        <v>7853</v>
      </c>
      <c r="AU98" s="126">
        <v>7425</v>
      </c>
      <c r="AV98" s="126">
        <v>7088</v>
      </c>
      <c r="AW98" s="126">
        <v>7042</v>
      </c>
      <c r="AX98" s="126">
        <v>6972</v>
      </c>
      <c r="AY98" s="126">
        <f t="shared" si="18"/>
        <v>121680</v>
      </c>
      <c r="AZ98" s="126">
        <f t="shared" si="19"/>
        <v>403467</v>
      </c>
      <c r="BA98" s="126">
        <f t="shared" si="20"/>
        <v>51312.456000000006</v>
      </c>
      <c r="BB98" s="127">
        <f t="shared" si="21"/>
        <v>12.717881759846531</v>
      </c>
      <c r="BC98" s="126">
        <f t="shared" si="22"/>
        <v>31398091.826400001</v>
      </c>
      <c r="BD98" s="128">
        <f t="shared" si="23"/>
        <v>646536.94560000009</v>
      </c>
    </row>
    <row r="99" spans="1:56" x14ac:dyDescent="0.25">
      <c r="B99" s="115" t="s">
        <v>559</v>
      </c>
      <c r="C99" s="116">
        <v>12014</v>
      </c>
      <c r="D99" s="116">
        <v>11558</v>
      </c>
      <c r="E99" s="116">
        <v>11632</v>
      </c>
      <c r="F99" s="116">
        <v>11715</v>
      </c>
      <c r="G99" s="116">
        <v>11880</v>
      </c>
      <c r="H99" s="116">
        <v>12131</v>
      </c>
      <c r="I99" s="116">
        <v>12848</v>
      </c>
      <c r="J99" s="116">
        <v>13604</v>
      </c>
      <c r="K99" s="116">
        <v>13656</v>
      </c>
      <c r="L99" s="116">
        <v>14202</v>
      </c>
      <c r="M99" s="116">
        <v>14475</v>
      </c>
      <c r="N99" s="116">
        <v>15109</v>
      </c>
      <c r="O99" s="116">
        <v>14854</v>
      </c>
      <c r="P99" s="116">
        <v>15138</v>
      </c>
      <c r="Q99" s="116">
        <v>15314</v>
      </c>
      <c r="R99" s="116">
        <v>15768</v>
      </c>
      <c r="S99" s="116">
        <v>16650</v>
      </c>
      <c r="T99" s="116">
        <v>17282</v>
      </c>
      <c r="U99" s="116">
        <v>17941</v>
      </c>
      <c r="V99" s="116">
        <v>18863</v>
      </c>
      <c r="W99" s="116">
        <v>19177</v>
      </c>
      <c r="X99" s="116">
        <v>19479</v>
      </c>
      <c r="Y99" s="116">
        <v>19467</v>
      </c>
      <c r="Z99" s="116">
        <v>19925</v>
      </c>
      <c r="AA99" s="116">
        <v>20193</v>
      </c>
      <c r="AB99" s="116">
        <v>20811</v>
      </c>
      <c r="AC99" s="116">
        <v>21209</v>
      </c>
      <c r="AD99" s="116">
        <v>21453</v>
      </c>
      <c r="AE99" s="116">
        <v>21351</v>
      </c>
      <c r="AF99" s="116">
        <v>21079</v>
      </c>
      <c r="AG99" s="116">
        <v>20519</v>
      </c>
      <c r="AH99" s="116">
        <v>19795</v>
      </c>
      <c r="AI99" s="116">
        <v>19744</v>
      </c>
      <c r="AJ99" s="116">
        <v>19371</v>
      </c>
      <c r="AK99" s="116">
        <v>19369</v>
      </c>
      <c r="AL99" s="116">
        <v>19377</v>
      </c>
      <c r="AM99" s="116">
        <v>18309</v>
      </c>
      <c r="AN99" s="116">
        <v>17355</v>
      </c>
      <c r="AO99" s="116">
        <v>16369</v>
      </c>
      <c r="AP99" s="116">
        <v>15708</v>
      </c>
      <c r="AQ99" s="116">
        <v>14319</v>
      </c>
      <c r="AR99" s="116">
        <v>13971</v>
      </c>
      <c r="AS99" s="116">
        <v>13374</v>
      </c>
      <c r="AT99" s="116">
        <v>12865</v>
      </c>
      <c r="AU99" s="116">
        <v>12513</v>
      </c>
      <c r="AV99" s="116">
        <v>11787</v>
      </c>
      <c r="AW99" s="116">
        <v>11461</v>
      </c>
      <c r="AX99" s="116">
        <v>11655</v>
      </c>
      <c r="AY99" s="116">
        <f t="shared" si="18"/>
        <v>249830</v>
      </c>
      <c r="AZ99" s="116">
        <f t="shared" si="19"/>
        <v>778639</v>
      </c>
      <c r="BA99" s="116">
        <f t="shared" si="20"/>
        <v>105353.311</v>
      </c>
      <c r="BB99" s="117">
        <f t="shared" si="21"/>
        <v>13.530443633057168</v>
      </c>
      <c r="BC99" s="116">
        <f t="shared" si="22"/>
        <v>64465691.0009</v>
      </c>
      <c r="BD99" s="118">
        <f t="shared" si="23"/>
        <v>1327451.7186</v>
      </c>
    </row>
    <row r="100" spans="1:56" ht="15.75" thickBot="1" x14ac:dyDescent="0.3">
      <c r="B100" s="121" t="s">
        <v>563</v>
      </c>
      <c r="C100" s="122">
        <v>10555</v>
      </c>
      <c r="D100" s="122">
        <v>9924</v>
      </c>
      <c r="E100" s="122">
        <v>10195</v>
      </c>
      <c r="F100" s="122">
        <v>10724</v>
      </c>
      <c r="G100" s="122">
        <v>10826</v>
      </c>
      <c r="H100" s="122">
        <v>11099</v>
      </c>
      <c r="I100" s="122">
        <v>11689</v>
      </c>
      <c r="J100" s="122">
        <v>12254</v>
      </c>
      <c r="K100" s="122">
        <v>12247</v>
      </c>
      <c r="L100" s="122">
        <v>12794</v>
      </c>
      <c r="M100" s="122">
        <v>13216</v>
      </c>
      <c r="N100" s="122">
        <v>13420</v>
      </c>
      <c r="O100" s="122">
        <v>13371</v>
      </c>
      <c r="P100" s="122">
        <v>13750</v>
      </c>
      <c r="Q100" s="122">
        <v>14031</v>
      </c>
      <c r="R100" s="122">
        <v>14526</v>
      </c>
      <c r="S100" s="122">
        <v>15125</v>
      </c>
      <c r="T100" s="122">
        <v>16044</v>
      </c>
      <c r="U100" s="122">
        <v>16857</v>
      </c>
      <c r="V100" s="122">
        <v>17164</v>
      </c>
      <c r="W100" s="122">
        <v>17682</v>
      </c>
      <c r="X100" s="122">
        <v>17900</v>
      </c>
      <c r="Y100" s="122">
        <v>18287</v>
      </c>
      <c r="Z100" s="122">
        <v>18921</v>
      </c>
      <c r="AA100" s="122">
        <v>18901</v>
      </c>
      <c r="AB100" s="122">
        <v>19041</v>
      </c>
      <c r="AC100" s="122">
        <v>19179</v>
      </c>
      <c r="AD100" s="122">
        <v>18923</v>
      </c>
      <c r="AE100" s="122">
        <v>18731</v>
      </c>
      <c r="AF100" s="122">
        <v>18355</v>
      </c>
      <c r="AG100" s="122">
        <v>18013</v>
      </c>
      <c r="AH100" s="122">
        <v>17717</v>
      </c>
      <c r="AI100" s="122">
        <v>17852</v>
      </c>
      <c r="AJ100" s="122">
        <v>17644</v>
      </c>
      <c r="AK100" s="122">
        <v>17479</v>
      </c>
      <c r="AL100" s="122">
        <v>17478</v>
      </c>
      <c r="AM100" s="122">
        <v>16459</v>
      </c>
      <c r="AN100" s="122">
        <v>16052</v>
      </c>
      <c r="AO100" s="122">
        <v>15267</v>
      </c>
      <c r="AP100" s="122">
        <v>14792</v>
      </c>
      <c r="AQ100" s="122">
        <v>13926</v>
      </c>
      <c r="AR100" s="122">
        <v>13081</v>
      </c>
      <c r="AS100" s="122">
        <v>12953</v>
      </c>
      <c r="AT100" s="122">
        <v>12576</v>
      </c>
      <c r="AU100" s="122">
        <v>12099</v>
      </c>
      <c r="AV100" s="122">
        <v>11664</v>
      </c>
      <c r="AW100" s="122">
        <v>11274</v>
      </c>
      <c r="AX100" s="122">
        <v>10697</v>
      </c>
      <c r="AY100" s="122">
        <f>SUM(C100:T100)</f>
        <v>225790</v>
      </c>
      <c r="AZ100" s="122">
        <f>SUM(C100:AX100)</f>
        <v>712754</v>
      </c>
      <c r="BA100" s="122">
        <f>(42.17*AY100)/100</f>
        <v>95215.643000000011</v>
      </c>
      <c r="BB100" s="123">
        <f>(BA100*100)/AZ100</f>
        <v>13.358836709439723</v>
      </c>
      <c r="BC100" s="122">
        <f>(611.9*BA100)</f>
        <v>58262451.951700002</v>
      </c>
      <c r="BD100" s="124">
        <f>(BA100*12.6)</f>
        <v>1199717.1018000001</v>
      </c>
    </row>
    <row r="101" spans="1:56" ht="15.75" thickBot="1" x14ac:dyDescent="0.3">
      <c r="B101" s="125" t="s">
        <v>561</v>
      </c>
      <c r="C101" s="126">
        <v>2937</v>
      </c>
      <c r="D101" s="126">
        <v>2880</v>
      </c>
      <c r="E101" s="126">
        <v>2936</v>
      </c>
      <c r="F101" s="126">
        <v>2813</v>
      </c>
      <c r="G101" s="126">
        <v>2713</v>
      </c>
      <c r="H101" s="126">
        <v>2908</v>
      </c>
      <c r="I101" s="126">
        <v>2809</v>
      </c>
      <c r="J101" s="126">
        <v>2888</v>
      </c>
      <c r="K101" s="126">
        <v>2972</v>
      </c>
      <c r="L101" s="126">
        <v>3076</v>
      </c>
      <c r="M101" s="126">
        <v>3091</v>
      </c>
      <c r="N101" s="126">
        <v>3206</v>
      </c>
      <c r="O101" s="126">
        <v>3251</v>
      </c>
      <c r="P101" s="126">
        <v>3351</v>
      </c>
      <c r="Q101" s="126">
        <v>3536</v>
      </c>
      <c r="R101" s="126">
        <v>3687</v>
      </c>
      <c r="S101" s="126">
        <v>3902</v>
      </c>
      <c r="T101" s="126">
        <v>4136</v>
      </c>
      <c r="U101" s="126">
        <v>4331</v>
      </c>
      <c r="V101" s="126">
        <v>4653</v>
      </c>
      <c r="W101" s="126">
        <v>4916</v>
      </c>
      <c r="X101" s="126">
        <v>5266</v>
      </c>
      <c r="Y101" s="126">
        <v>5216</v>
      </c>
      <c r="Z101" s="126">
        <v>5445</v>
      </c>
      <c r="AA101" s="126">
        <v>5246</v>
      </c>
      <c r="AB101" s="126">
        <v>5272</v>
      </c>
      <c r="AC101" s="126">
        <v>5092</v>
      </c>
      <c r="AD101" s="126">
        <v>5063</v>
      </c>
      <c r="AE101" s="126">
        <v>4964</v>
      </c>
      <c r="AF101" s="126">
        <v>4940</v>
      </c>
      <c r="AG101" s="126">
        <v>4948</v>
      </c>
      <c r="AH101" s="126">
        <v>4823</v>
      </c>
      <c r="AI101" s="126">
        <v>4908</v>
      </c>
      <c r="AJ101" s="126">
        <v>4732</v>
      </c>
      <c r="AK101" s="126">
        <v>4680</v>
      </c>
      <c r="AL101" s="126">
        <v>4788</v>
      </c>
      <c r="AM101" s="126">
        <v>4630</v>
      </c>
      <c r="AN101" s="126">
        <v>4553</v>
      </c>
      <c r="AO101" s="126">
        <v>4562</v>
      </c>
      <c r="AP101" s="126">
        <v>4566</v>
      </c>
      <c r="AQ101" s="126">
        <v>4571</v>
      </c>
      <c r="AR101" s="126">
        <v>4190</v>
      </c>
      <c r="AS101" s="126">
        <v>4280</v>
      </c>
      <c r="AT101" s="126">
        <v>4012</v>
      </c>
      <c r="AU101" s="126">
        <v>3770</v>
      </c>
      <c r="AV101" s="126">
        <v>3621</v>
      </c>
      <c r="AW101" s="126">
        <v>3573</v>
      </c>
      <c r="AX101" s="126">
        <v>3409</v>
      </c>
      <c r="AY101" s="126">
        <f t="shared" si="18"/>
        <v>57092</v>
      </c>
      <c r="AZ101" s="126">
        <f t="shared" si="19"/>
        <v>196112</v>
      </c>
      <c r="BA101" s="126">
        <f t="shared" si="20"/>
        <v>24075.696400000001</v>
      </c>
      <c r="BB101" s="127">
        <f t="shared" si="21"/>
        <v>12.276503426613365</v>
      </c>
      <c r="BC101" s="126">
        <f t="shared" si="22"/>
        <v>14731918.62716</v>
      </c>
      <c r="BD101" s="128">
        <f t="shared" si="23"/>
        <v>303353.77464000002</v>
      </c>
    </row>
    <row r="102" spans="1:56" ht="15.75" thickBot="1" x14ac:dyDescent="0.3">
      <c r="B102" s="125" t="s">
        <v>574</v>
      </c>
      <c r="C102" s="126">
        <v>1117</v>
      </c>
      <c r="D102" s="126">
        <v>1063</v>
      </c>
      <c r="E102" s="126">
        <v>1118</v>
      </c>
      <c r="F102" s="126">
        <v>1050</v>
      </c>
      <c r="G102" s="126">
        <v>1105</v>
      </c>
      <c r="H102" s="126">
        <v>1053</v>
      </c>
      <c r="I102" s="126">
        <v>1196</v>
      </c>
      <c r="J102" s="126">
        <v>1142</v>
      </c>
      <c r="K102" s="126">
        <v>1088</v>
      </c>
      <c r="L102" s="126">
        <v>1107</v>
      </c>
      <c r="M102" s="126">
        <v>1159</v>
      </c>
      <c r="N102" s="126">
        <v>1204</v>
      </c>
      <c r="O102" s="126">
        <v>1118</v>
      </c>
      <c r="P102" s="126">
        <v>1142</v>
      </c>
      <c r="Q102" s="126">
        <v>1260</v>
      </c>
      <c r="R102" s="126">
        <v>1158</v>
      </c>
      <c r="S102" s="126">
        <v>1249</v>
      </c>
      <c r="T102" s="126">
        <v>1238</v>
      </c>
      <c r="U102" s="126">
        <v>1244</v>
      </c>
      <c r="V102" s="126">
        <v>1350</v>
      </c>
      <c r="W102" s="126">
        <v>1287</v>
      </c>
      <c r="X102" s="126">
        <v>1285</v>
      </c>
      <c r="Y102" s="126">
        <v>1293</v>
      </c>
      <c r="Z102" s="126">
        <v>1304</v>
      </c>
      <c r="AA102" s="126">
        <v>1414</v>
      </c>
      <c r="AB102" s="126">
        <v>1315</v>
      </c>
      <c r="AC102" s="126">
        <v>1253</v>
      </c>
      <c r="AD102" s="126">
        <v>1288</v>
      </c>
      <c r="AE102" s="126">
        <v>1217</v>
      </c>
      <c r="AF102" s="126">
        <v>1252</v>
      </c>
      <c r="AG102" s="126">
        <v>1207</v>
      </c>
      <c r="AH102" s="126">
        <v>1150</v>
      </c>
      <c r="AI102" s="126">
        <v>1202</v>
      </c>
      <c r="AJ102" s="126">
        <v>1224</v>
      </c>
      <c r="AK102" s="126">
        <v>1163</v>
      </c>
      <c r="AL102" s="126">
        <v>1339</v>
      </c>
      <c r="AM102" s="126">
        <v>1141</v>
      </c>
      <c r="AN102" s="126">
        <v>1143</v>
      </c>
      <c r="AO102" s="126">
        <v>1082</v>
      </c>
      <c r="AP102" s="126">
        <v>1190</v>
      </c>
      <c r="AQ102" s="126">
        <v>1084</v>
      </c>
      <c r="AR102" s="126">
        <v>1040</v>
      </c>
      <c r="AS102" s="126">
        <v>988</v>
      </c>
      <c r="AT102" s="126">
        <v>875</v>
      </c>
      <c r="AU102" s="126">
        <v>866</v>
      </c>
      <c r="AV102" s="126">
        <v>787</v>
      </c>
      <c r="AW102" s="126">
        <v>766</v>
      </c>
      <c r="AX102" s="126">
        <v>716</v>
      </c>
      <c r="AY102" s="126">
        <f t="shared" si="18"/>
        <v>20567</v>
      </c>
      <c r="AZ102" s="126">
        <f t="shared" si="19"/>
        <v>55032</v>
      </c>
      <c r="BA102" s="126">
        <f t="shared" si="20"/>
        <v>8673.1039000000001</v>
      </c>
      <c r="BB102" s="127">
        <f t="shared" si="21"/>
        <v>15.760110299462131</v>
      </c>
      <c r="BC102" s="126">
        <f t="shared" si="22"/>
        <v>5307072.2764099995</v>
      </c>
      <c r="BD102" s="128">
        <f t="shared" si="23"/>
        <v>109281.10914</v>
      </c>
    </row>
    <row r="103" spans="1:56" ht="15.75" thickBot="1" x14ac:dyDescent="0.3">
      <c r="B103" s="125" t="s">
        <v>575</v>
      </c>
      <c r="C103" s="126">
        <v>1106</v>
      </c>
      <c r="D103" s="126">
        <v>1143</v>
      </c>
      <c r="E103" s="126">
        <v>1123</v>
      </c>
      <c r="F103" s="126">
        <v>1149</v>
      </c>
      <c r="G103" s="126">
        <v>1180</v>
      </c>
      <c r="H103" s="126">
        <v>1167</v>
      </c>
      <c r="I103" s="126">
        <v>1181</v>
      </c>
      <c r="J103" s="126">
        <v>1225</v>
      </c>
      <c r="K103" s="126">
        <v>1129</v>
      </c>
      <c r="L103" s="126">
        <v>1185</v>
      </c>
      <c r="M103" s="126">
        <v>1079</v>
      </c>
      <c r="N103" s="126">
        <v>1152</v>
      </c>
      <c r="O103" s="126">
        <v>1139</v>
      </c>
      <c r="P103" s="126">
        <v>1105</v>
      </c>
      <c r="Q103" s="126">
        <v>1168</v>
      </c>
      <c r="R103" s="126">
        <v>1144</v>
      </c>
      <c r="S103" s="126">
        <v>1181</v>
      </c>
      <c r="T103" s="126">
        <v>1161</v>
      </c>
      <c r="U103" s="126">
        <v>1212</v>
      </c>
      <c r="V103" s="126">
        <v>1248</v>
      </c>
      <c r="W103" s="126">
        <v>1229</v>
      </c>
      <c r="X103" s="126">
        <v>1186</v>
      </c>
      <c r="Y103" s="126">
        <v>1168</v>
      </c>
      <c r="Z103" s="126">
        <v>1155</v>
      </c>
      <c r="AA103" s="126">
        <v>1136</v>
      </c>
      <c r="AB103" s="126">
        <v>1159</v>
      </c>
      <c r="AC103" s="126">
        <v>1034</v>
      </c>
      <c r="AD103" s="126">
        <v>1099</v>
      </c>
      <c r="AE103" s="126">
        <v>1102</v>
      </c>
      <c r="AF103" s="126">
        <v>1107</v>
      </c>
      <c r="AG103" s="126">
        <v>1201</v>
      </c>
      <c r="AH103" s="126">
        <v>1074</v>
      </c>
      <c r="AI103" s="126">
        <v>1182</v>
      </c>
      <c r="AJ103" s="126">
        <v>1183</v>
      </c>
      <c r="AK103" s="126">
        <v>1155</v>
      </c>
      <c r="AL103" s="126">
        <v>1142</v>
      </c>
      <c r="AM103" s="126">
        <v>1053</v>
      </c>
      <c r="AN103" s="126">
        <v>1049</v>
      </c>
      <c r="AO103" s="126">
        <v>1054</v>
      </c>
      <c r="AP103" s="126">
        <v>1085</v>
      </c>
      <c r="AQ103" s="126">
        <v>1045</v>
      </c>
      <c r="AR103" s="126">
        <v>1035</v>
      </c>
      <c r="AS103" s="126">
        <v>987</v>
      </c>
      <c r="AT103" s="126">
        <v>904</v>
      </c>
      <c r="AU103" s="126">
        <v>822</v>
      </c>
      <c r="AV103" s="126">
        <v>731</v>
      </c>
      <c r="AW103" s="126">
        <v>680</v>
      </c>
      <c r="AX103" s="126">
        <v>690</v>
      </c>
      <c r="AY103" s="126">
        <f t="shared" si="18"/>
        <v>20717</v>
      </c>
      <c r="AZ103" s="126">
        <f t="shared" si="19"/>
        <v>52624</v>
      </c>
      <c r="BA103" s="126">
        <f t="shared" si="20"/>
        <v>8736.3588999999993</v>
      </c>
      <c r="BB103" s="127">
        <f t="shared" si="21"/>
        <v>16.601472522043171</v>
      </c>
      <c r="BC103" s="126">
        <f t="shared" si="22"/>
        <v>5345778.0109099997</v>
      </c>
      <c r="BD103" s="128">
        <f t="shared" si="23"/>
        <v>110078.12213999999</v>
      </c>
    </row>
    <row r="104" spans="1:56" x14ac:dyDescent="0.25">
      <c r="B104" s="129" t="s">
        <v>506</v>
      </c>
      <c r="C104" s="130">
        <v>450050</v>
      </c>
      <c r="D104" s="130">
        <v>440387</v>
      </c>
      <c r="E104" s="130">
        <v>446110</v>
      </c>
      <c r="F104" s="130">
        <v>444376</v>
      </c>
      <c r="G104" s="130">
        <v>445253</v>
      </c>
      <c r="H104" s="130">
        <v>453322</v>
      </c>
      <c r="I104" s="130">
        <v>472625</v>
      </c>
      <c r="J104" s="130">
        <v>490279</v>
      </c>
      <c r="K104" s="130">
        <v>490801</v>
      </c>
      <c r="L104" s="130">
        <v>499650</v>
      </c>
      <c r="M104" s="130">
        <v>510463</v>
      </c>
      <c r="N104" s="130">
        <v>521402</v>
      </c>
      <c r="O104" s="130">
        <v>531573</v>
      </c>
      <c r="P104" s="130">
        <v>547408</v>
      </c>
      <c r="Q104" s="130">
        <v>567974</v>
      </c>
      <c r="R104" s="130">
        <v>592568</v>
      </c>
      <c r="S104" s="130">
        <v>614051</v>
      </c>
      <c r="T104" s="130">
        <v>652235</v>
      </c>
      <c r="U104" s="130">
        <v>683893</v>
      </c>
      <c r="V104" s="130">
        <v>719556</v>
      </c>
      <c r="W104" s="130">
        <v>743142</v>
      </c>
      <c r="X104" s="130">
        <v>779054</v>
      </c>
      <c r="Y104" s="130">
        <v>791467</v>
      </c>
      <c r="Z104" s="130">
        <v>806638</v>
      </c>
      <c r="AA104" s="130">
        <v>801310</v>
      </c>
      <c r="AB104" s="130">
        <v>796246</v>
      </c>
      <c r="AC104" s="130">
        <v>776950</v>
      </c>
      <c r="AD104" s="130">
        <v>773823</v>
      </c>
      <c r="AE104" s="130">
        <v>761754</v>
      </c>
      <c r="AF104" s="130">
        <v>751150</v>
      </c>
      <c r="AG104" s="130">
        <v>743855</v>
      </c>
      <c r="AH104" s="130">
        <v>737370</v>
      </c>
      <c r="AI104" s="130">
        <v>741223</v>
      </c>
      <c r="AJ104" s="130">
        <v>722372</v>
      </c>
      <c r="AK104" s="130">
        <v>716074</v>
      </c>
      <c r="AL104" s="130">
        <v>724017</v>
      </c>
      <c r="AM104" s="130">
        <v>688436</v>
      </c>
      <c r="AN104" s="130">
        <v>664320</v>
      </c>
      <c r="AO104" s="130">
        <v>647659</v>
      </c>
      <c r="AP104" s="130">
        <v>649421</v>
      </c>
      <c r="AQ104" s="130">
        <v>629777</v>
      </c>
      <c r="AR104" s="130">
        <v>614058</v>
      </c>
      <c r="AS104" s="130">
        <v>597576</v>
      </c>
      <c r="AT104" s="130">
        <v>556383</v>
      </c>
      <c r="AU104" s="130">
        <v>538110</v>
      </c>
      <c r="AV104" s="130">
        <v>511766</v>
      </c>
      <c r="AW104" s="130">
        <v>510085</v>
      </c>
      <c r="AX104" s="130">
        <v>506169</v>
      </c>
      <c r="AY104" s="130">
        <f t="shared" si="18"/>
        <v>9170527</v>
      </c>
      <c r="AZ104" s="130">
        <f t="shared" si="19"/>
        <v>29854181</v>
      </c>
      <c r="BA104" s="130">
        <f t="shared" si="20"/>
        <v>3867211.2359000002</v>
      </c>
      <c r="BB104" s="131">
        <f t="shared" si="21"/>
        <v>12.953667145985349</v>
      </c>
      <c r="BC104" s="131">
        <f t="shared" si="22"/>
        <v>2366346555.24721</v>
      </c>
      <c r="BD104" s="131">
        <f t="shared" si="23"/>
        <v>48726861.572340004</v>
      </c>
    </row>
    <row r="105" spans="1:56" ht="27" customHeight="1" x14ac:dyDescent="0.25">
      <c r="B105" s="42" t="s">
        <v>577</v>
      </c>
    </row>
    <row r="107" spans="1:56" x14ac:dyDescent="0.25">
      <c r="B107" s="176" t="s">
        <v>251</v>
      </c>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row>
    <row r="108" spans="1:56" ht="67.5" x14ac:dyDescent="0.25">
      <c r="B108" s="102" t="s">
        <v>276</v>
      </c>
      <c r="C108" s="105" t="s">
        <v>108</v>
      </c>
      <c r="D108" s="105" t="s">
        <v>109</v>
      </c>
      <c r="E108" s="105" t="s">
        <v>110</v>
      </c>
      <c r="F108" s="105" t="s">
        <v>111</v>
      </c>
      <c r="G108" s="105" t="s">
        <v>112</v>
      </c>
      <c r="H108" s="105" t="s">
        <v>113</v>
      </c>
      <c r="I108" s="105" t="s">
        <v>114</v>
      </c>
      <c r="J108" s="105" t="s">
        <v>115</v>
      </c>
      <c r="K108" s="105" t="s">
        <v>116</v>
      </c>
      <c r="L108" s="105" t="s">
        <v>117</v>
      </c>
      <c r="M108" s="105" t="s">
        <v>118</v>
      </c>
      <c r="N108" s="105" t="s">
        <v>119</v>
      </c>
      <c r="O108" s="105" t="s">
        <v>120</v>
      </c>
      <c r="P108" s="105" t="s">
        <v>121</v>
      </c>
      <c r="Q108" s="105" t="s">
        <v>122</v>
      </c>
      <c r="R108" s="105" t="s">
        <v>123</v>
      </c>
      <c r="S108" s="105" t="s">
        <v>124</v>
      </c>
      <c r="T108" s="105" t="s">
        <v>125</v>
      </c>
      <c r="U108" s="105" t="s">
        <v>126</v>
      </c>
      <c r="V108" s="105" t="s">
        <v>127</v>
      </c>
      <c r="W108" s="105" t="s">
        <v>128</v>
      </c>
      <c r="X108" s="105" t="s">
        <v>129</v>
      </c>
      <c r="Y108" s="105" t="s">
        <v>130</v>
      </c>
      <c r="Z108" s="105" t="s">
        <v>131</v>
      </c>
      <c r="AA108" s="105" t="s">
        <v>132</v>
      </c>
      <c r="AB108" s="105" t="s">
        <v>133</v>
      </c>
      <c r="AC108" s="105" t="s">
        <v>134</v>
      </c>
      <c r="AD108" s="105" t="s">
        <v>135</v>
      </c>
      <c r="AE108" s="105" t="s">
        <v>136</v>
      </c>
      <c r="AF108" s="105" t="s">
        <v>137</v>
      </c>
      <c r="AG108" s="105" t="s">
        <v>138</v>
      </c>
      <c r="AH108" s="105" t="s">
        <v>139</v>
      </c>
      <c r="AI108" s="105" t="s">
        <v>140</v>
      </c>
      <c r="AJ108" s="105" t="s">
        <v>141</v>
      </c>
      <c r="AK108" s="105" t="s">
        <v>142</v>
      </c>
      <c r="AL108" s="105" t="s">
        <v>143</v>
      </c>
      <c r="AM108" s="105" t="s">
        <v>144</v>
      </c>
      <c r="AN108" s="105" t="s">
        <v>145</v>
      </c>
      <c r="AO108" s="105" t="s">
        <v>146</v>
      </c>
      <c r="AP108" s="105" t="s">
        <v>147</v>
      </c>
      <c r="AQ108" s="105" t="s">
        <v>148</v>
      </c>
      <c r="AR108" s="105" t="s">
        <v>149</v>
      </c>
      <c r="AS108" s="105" t="s">
        <v>150</v>
      </c>
      <c r="AT108" s="105" t="s">
        <v>151</v>
      </c>
      <c r="AU108" s="105" t="s">
        <v>152</v>
      </c>
      <c r="AV108" s="105" t="s">
        <v>153</v>
      </c>
      <c r="AW108" s="105" t="s">
        <v>154</v>
      </c>
      <c r="AX108" s="105" t="s">
        <v>155</v>
      </c>
      <c r="AY108" s="25" t="s">
        <v>219</v>
      </c>
      <c r="AZ108" s="25" t="s">
        <v>220</v>
      </c>
      <c r="BA108" s="25" t="s">
        <v>579</v>
      </c>
      <c r="BB108" s="103" t="s">
        <v>221</v>
      </c>
      <c r="BC108" s="25" t="s">
        <v>245</v>
      </c>
      <c r="BD108" s="25" t="s">
        <v>246</v>
      </c>
    </row>
    <row r="109" spans="1:56" x14ac:dyDescent="0.25">
      <c r="A109" s="112">
        <v>1</v>
      </c>
      <c r="B109" s="101" t="s">
        <v>575</v>
      </c>
      <c r="C109" s="107">
        <v>1106</v>
      </c>
      <c r="D109" s="107">
        <v>1143</v>
      </c>
      <c r="E109" s="107">
        <v>1123</v>
      </c>
      <c r="F109" s="107">
        <v>1149</v>
      </c>
      <c r="G109" s="107">
        <v>1180</v>
      </c>
      <c r="H109" s="107">
        <v>1167</v>
      </c>
      <c r="I109" s="107">
        <v>1181</v>
      </c>
      <c r="J109" s="107">
        <v>1225</v>
      </c>
      <c r="K109" s="107">
        <v>1129</v>
      </c>
      <c r="L109" s="107">
        <v>1185</v>
      </c>
      <c r="M109" s="107">
        <v>1079</v>
      </c>
      <c r="N109" s="107">
        <v>1152</v>
      </c>
      <c r="O109" s="107">
        <v>1139</v>
      </c>
      <c r="P109" s="107">
        <v>1105</v>
      </c>
      <c r="Q109" s="107">
        <v>1168</v>
      </c>
      <c r="R109" s="107">
        <v>1144</v>
      </c>
      <c r="S109" s="107">
        <v>1181</v>
      </c>
      <c r="T109" s="107">
        <v>1161</v>
      </c>
      <c r="U109" s="107">
        <v>1212</v>
      </c>
      <c r="V109" s="107">
        <v>1248</v>
      </c>
      <c r="W109" s="107">
        <v>1229</v>
      </c>
      <c r="X109" s="107">
        <v>1186</v>
      </c>
      <c r="Y109" s="107">
        <v>1168</v>
      </c>
      <c r="Z109" s="107">
        <v>1155</v>
      </c>
      <c r="AA109" s="107">
        <v>1136</v>
      </c>
      <c r="AB109" s="107">
        <v>1159</v>
      </c>
      <c r="AC109" s="107">
        <v>1034</v>
      </c>
      <c r="AD109" s="107">
        <v>1099</v>
      </c>
      <c r="AE109" s="107">
        <v>1102</v>
      </c>
      <c r="AF109" s="107">
        <v>1107</v>
      </c>
      <c r="AG109" s="107">
        <v>1201</v>
      </c>
      <c r="AH109" s="107">
        <v>1074</v>
      </c>
      <c r="AI109" s="107">
        <v>1182</v>
      </c>
      <c r="AJ109" s="107">
        <v>1183</v>
      </c>
      <c r="AK109" s="107">
        <v>1155</v>
      </c>
      <c r="AL109" s="107">
        <v>1142</v>
      </c>
      <c r="AM109" s="107">
        <v>1053</v>
      </c>
      <c r="AN109" s="107">
        <v>1049</v>
      </c>
      <c r="AO109" s="107">
        <v>1054</v>
      </c>
      <c r="AP109" s="107">
        <v>1085</v>
      </c>
      <c r="AQ109" s="107">
        <v>1045</v>
      </c>
      <c r="AR109" s="107">
        <v>1035</v>
      </c>
      <c r="AS109" s="107">
        <v>987</v>
      </c>
      <c r="AT109" s="107">
        <v>904</v>
      </c>
      <c r="AU109" s="107">
        <v>822</v>
      </c>
      <c r="AV109" s="107">
        <v>731</v>
      </c>
      <c r="AW109" s="107">
        <v>680</v>
      </c>
      <c r="AX109" s="107">
        <v>690</v>
      </c>
      <c r="AY109" s="107">
        <f t="shared" ref="AY109:AY140" si="36">SUM(C109:T109)</f>
        <v>20717</v>
      </c>
      <c r="AZ109" s="107">
        <f t="shared" ref="AZ109:AZ140" si="37">SUM(C109:AX109)</f>
        <v>52624</v>
      </c>
      <c r="BA109" s="107">
        <f t="shared" ref="BA109:BA140" si="38">(42.17*AY109)/100</f>
        <v>8736.3588999999993</v>
      </c>
      <c r="BB109" s="108">
        <f t="shared" ref="BB109:BB140" si="39">(BA109*100)/AZ109</f>
        <v>16.601472522043171</v>
      </c>
      <c r="BC109" s="107">
        <f t="shared" ref="BC109:BC140" si="40">(611.9*BA109)</f>
        <v>5345778.0109099997</v>
      </c>
      <c r="BD109" s="108">
        <f t="shared" ref="BD109:BD140" si="41">(BA109*12.6)</f>
        <v>110078.12213999999</v>
      </c>
    </row>
    <row r="110" spans="1:56" x14ac:dyDescent="0.25">
      <c r="A110" s="112">
        <v>2</v>
      </c>
      <c r="B110" s="101" t="s">
        <v>574</v>
      </c>
      <c r="C110" s="107">
        <v>1117</v>
      </c>
      <c r="D110" s="107">
        <v>1063</v>
      </c>
      <c r="E110" s="107">
        <v>1118</v>
      </c>
      <c r="F110" s="107">
        <v>1050</v>
      </c>
      <c r="G110" s="107">
        <v>1105</v>
      </c>
      <c r="H110" s="107">
        <v>1053</v>
      </c>
      <c r="I110" s="107">
        <v>1196</v>
      </c>
      <c r="J110" s="107">
        <v>1142</v>
      </c>
      <c r="K110" s="107">
        <v>1088</v>
      </c>
      <c r="L110" s="107">
        <v>1107</v>
      </c>
      <c r="M110" s="107">
        <v>1159</v>
      </c>
      <c r="N110" s="107">
        <v>1204</v>
      </c>
      <c r="O110" s="107">
        <v>1118</v>
      </c>
      <c r="P110" s="107">
        <v>1142</v>
      </c>
      <c r="Q110" s="107">
        <v>1260</v>
      </c>
      <c r="R110" s="107">
        <v>1158</v>
      </c>
      <c r="S110" s="107">
        <v>1249</v>
      </c>
      <c r="T110" s="107">
        <v>1238</v>
      </c>
      <c r="U110" s="107">
        <v>1244</v>
      </c>
      <c r="V110" s="107">
        <v>1350</v>
      </c>
      <c r="W110" s="107">
        <v>1287</v>
      </c>
      <c r="X110" s="107">
        <v>1285</v>
      </c>
      <c r="Y110" s="107">
        <v>1293</v>
      </c>
      <c r="Z110" s="107">
        <v>1304</v>
      </c>
      <c r="AA110" s="107">
        <v>1414</v>
      </c>
      <c r="AB110" s="107">
        <v>1315</v>
      </c>
      <c r="AC110" s="107">
        <v>1253</v>
      </c>
      <c r="AD110" s="107">
        <v>1288</v>
      </c>
      <c r="AE110" s="107">
        <v>1217</v>
      </c>
      <c r="AF110" s="107">
        <v>1252</v>
      </c>
      <c r="AG110" s="107">
        <v>1207</v>
      </c>
      <c r="AH110" s="107">
        <v>1150</v>
      </c>
      <c r="AI110" s="107">
        <v>1202</v>
      </c>
      <c r="AJ110" s="107">
        <v>1224</v>
      </c>
      <c r="AK110" s="107">
        <v>1163</v>
      </c>
      <c r="AL110" s="107">
        <v>1339</v>
      </c>
      <c r="AM110" s="107">
        <v>1141</v>
      </c>
      <c r="AN110" s="107">
        <v>1143</v>
      </c>
      <c r="AO110" s="107">
        <v>1082</v>
      </c>
      <c r="AP110" s="107">
        <v>1190</v>
      </c>
      <c r="AQ110" s="107">
        <v>1084</v>
      </c>
      <c r="AR110" s="107">
        <v>1040</v>
      </c>
      <c r="AS110" s="107">
        <v>988</v>
      </c>
      <c r="AT110" s="107">
        <v>875</v>
      </c>
      <c r="AU110" s="107">
        <v>866</v>
      </c>
      <c r="AV110" s="107">
        <v>787</v>
      </c>
      <c r="AW110" s="107">
        <v>766</v>
      </c>
      <c r="AX110" s="107">
        <v>716</v>
      </c>
      <c r="AY110" s="107">
        <f t="shared" si="36"/>
        <v>20567</v>
      </c>
      <c r="AZ110" s="107">
        <f t="shared" si="37"/>
        <v>55032</v>
      </c>
      <c r="BA110" s="107">
        <f t="shared" si="38"/>
        <v>8673.1039000000001</v>
      </c>
      <c r="BB110" s="108">
        <f t="shared" si="39"/>
        <v>15.760110299462131</v>
      </c>
      <c r="BC110" s="107">
        <f t="shared" si="40"/>
        <v>5307072.2764099995</v>
      </c>
      <c r="BD110" s="108">
        <f t="shared" si="41"/>
        <v>109281.10914</v>
      </c>
    </row>
    <row r="111" spans="1:56" x14ac:dyDescent="0.25">
      <c r="A111" s="112">
        <v>3</v>
      </c>
      <c r="B111" s="101" t="s">
        <v>509</v>
      </c>
      <c r="C111" s="107">
        <v>7600</v>
      </c>
      <c r="D111" s="107">
        <v>7422</v>
      </c>
      <c r="E111" s="107">
        <v>7507</v>
      </c>
      <c r="F111" s="107">
        <v>7524</v>
      </c>
      <c r="G111" s="107">
        <v>7683</v>
      </c>
      <c r="H111" s="107">
        <v>7707</v>
      </c>
      <c r="I111" s="107">
        <v>8032</v>
      </c>
      <c r="J111" s="107">
        <v>8534</v>
      </c>
      <c r="K111" s="107">
        <v>8360</v>
      </c>
      <c r="L111" s="107">
        <v>8930</v>
      </c>
      <c r="M111" s="107">
        <v>8801</v>
      </c>
      <c r="N111" s="107">
        <v>9220</v>
      </c>
      <c r="O111" s="107">
        <v>9317</v>
      </c>
      <c r="P111" s="107">
        <v>9395</v>
      </c>
      <c r="Q111" s="107">
        <v>9512</v>
      </c>
      <c r="R111" s="107">
        <v>9813</v>
      </c>
      <c r="S111" s="107">
        <v>10157</v>
      </c>
      <c r="T111" s="107">
        <v>10997</v>
      </c>
      <c r="U111" s="107">
        <v>11330</v>
      </c>
      <c r="V111" s="107">
        <v>11819</v>
      </c>
      <c r="W111" s="107">
        <v>12106</v>
      </c>
      <c r="X111" s="107">
        <v>12182</v>
      </c>
      <c r="Y111" s="107">
        <v>12335</v>
      </c>
      <c r="Z111" s="107">
        <v>12627</v>
      </c>
      <c r="AA111" s="107">
        <v>12242</v>
      </c>
      <c r="AB111" s="107">
        <v>11763</v>
      </c>
      <c r="AC111" s="107">
        <v>11447</v>
      </c>
      <c r="AD111" s="107">
        <v>11452</v>
      </c>
      <c r="AE111" s="107">
        <v>11179</v>
      </c>
      <c r="AF111" s="107">
        <v>10823</v>
      </c>
      <c r="AG111" s="107">
        <v>10875</v>
      </c>
      <c r="AH111" s="107">
        <v>10697</v>
      </c>
      <c r="AI111" s="107">
        <v>10723</v>
      </c>
      <c r="AJ111" s="107">
        <v>10408</v>
      </c>
      <c r="AK111" s="107">
        <v>10189</v>
      </c>
      <c r="AL111" s="107">
        <v>10236</v>
      </c>
      <c r="AM111" s="107">
        <v>9734</v>
      </c>
      <c r="AN111" s="107">
        <v>9143</v>
      </c>
      <c r="AO111" s="107">
        <v>9004</v>
      </c>
      <c r="AP111" s="107">
        <v>9076</v>
      </c>
      <c r="AQ111" s="107">
        <v>8784</v>
      </c>
      <c r="AR111" s="107">
        <v>8558</v>
      </c>
      <c r="AS111" s="107">
        <v>8230</v>
      </c>
      <c r="AT111" s="107">
        <v>7313</v>
      </c>
      <c r="AU111" s="107">
        <v>7229</v>
      </c>
      <c r="AV111" s="107">
        <v>6794</v>
      </c>
      <c r="AW111" s="107">
        <v>6736</v>
      </c>
      <c r="AX111" s="107">
        <v>6682</v>
      </c>
      <c r="AY111" s="107">
        <f t="shared" si="36"/>
        <v>156511</v>
      </c>
      <c r="AZ111" s="107">
        <f t="shared" si="37"/>
        <v>458227</v>
      </c>
      <c r="BA111" s="107">
        <f t="shared" si="38"/>
        <v>66000.688699999999</v>
      </c>
      <c r="BB111" s="108">
        <f t="shared" si="39"/>
        <v>14.40349187193247</v>
      </c>
      <c r="BC111" s="107">
        <f t="shared" si="40"/>
        <v>40385821.415529996</v>
      </c>
      <c r="BD111" s="108">
        <f t="shared" si="41"/>
        <v>831608.67761999997</v>
      </c>
    </row>
    <row r="112" spans="1:56" x14ac:dyDescent="0.25">
      <c r="A112" s="112">
        <v>4</v>
      </c>
      <c r="B112" s="101" t="s">
        <v>549</v>
      </c>
      <c r="C112" s="107">
        <v>7319</v>
      </c>
      <c r="D112" s="107">
        <v>6993</v>
      </c>
      <c r="E112" s="107">
        <v>7179</v>
      </c>
      <c r="F112" s="107">
        <v>7244</v>
      </c>
      <c r="G112" s="107">
        <v>7588</v>
      </c>
      <c r="H112" s="107">
        <v>7648</v>
      </c>
      <c r="I112" s="107">
        <v>8250</v>
      </c>
      <c r="J112" s="107">
        <v>8205</v>
      </c>
      <c r="K112" s="107">
        <v>8154</v>
      </c>
      <c r="L112" s="107">
        <v>7931</v>
      </c>
      <c r="M112" s="107">
        <v>8127</v>
      </c>
      <c r="N112" s="107">
        <v>7743</v>
      </c>
      <c r="O112" s="107">
        <v>7584</v>
      </c>
      <c r="P112" s="107">
        <v>7817</v>
      </c>
      <c r="Q112" s="107">
        <v>7537</v>
      </c>
      <c r="R112" s="107">
        <v>7877</v>
      </c>
      <c r="S112" s="107">
        <v>7881</v>
      </c>
      <c r="T112" s="107">
        <v>8105</v>
      </c>
      <c r="U112" s="107">
        <v>8283</v>
      </c>
      <c r="V112" s="107">
        <v>8991</v>
      </c>
      <c r="W112" s="107">
        <v>8853</v>
      </c>
      <c r="X112" s="107">
        <v>9019</v>
      </c>
      <c r="Y112" s="107">
        <v>8941</v>
      </c>
      <c r="Z112" s="107">
        <v>9208</v>
      </c>
      <c r="AA112" s="107">
        <v>9283</v>
      </c>
      <c r="AB112" s="107">
        <v>9149</v>
      </c>
      <c r="AC112" s="107">
        <v>9207</v>
      </c>
      <c r="AD112" s="107">
        <v>9486</v>
      </c>
      <c r="AE112" s="107">
        <v>9383</v>
      </c>
      <c r="AF112" s="107">
        <v>9700</v>
      </c>
      <c r="AG112" s="107">
        <v>9846</v>
      </c>
      <c r="AH112" s="107">
        <v>10027</v>
      </c>
      <c r="AI112" s="107">
        <v>10424</v>
      </c>
      <c r="AJ112" s="107">
        <v>9840</v>
      </c>
      <c r="AK112" s="107">
        <v>10583</v>
      </c>
      <c r="AL112" s="107">
        <v>10923</v>
      </c>
      <c r="AM112" s="107">
        <v>10140</v>
      </c>
      <c r="AN112" s="107">
        <v>9687</v>
      </c>
      <c r="AO112" s="107">
        <v>9644</v>
      </c>
      <c r="AP112" s="107">
        <v>9808</v>
      </c>
      <c r="AQ112" s="107">
        <v>8920</v>
      </c>
      <c r="AR112" s="107">
        <v>9072</v>
      </c>
      <c r="AS112" s="107">
        <v>8327</v>
      </c>
      <c r="AT112" s="107">
        <v>7888</v>
      </c>
      <c r="AU112" s="107">
        <v>7168</v>
      </c>
      <c r="AV112" s="107">
        <v>6569</v>
      </c>
      <c r="AW112" s="107">
        <v>6951</v>
      </c>
      <c r="AX112" s="107">
        <v>6703</v>
      </c>
      <c r="AY112" s="107">
        <f t="shared" si="36"/>
        <v>139182</v>
      </c>
      <c r="AZ112" s="107">
        <f t="shared" si="37"/>
        <v>411205</v>
      </c>
      <c r="BA112" s="107">
        <f t="shared" si="38"/>
        <v>58693.049400000004</v>
      </c>
      <c r="BB112" s="108">
        <f t="shared" si="39"/>
        <v>14.273427949562871</v>
      </c>
      <c r="BC112" s="107">
        <f t="shared" si="40"/>
        <v>35914276.927859999</v>
      </c>
      <c r="BD112" s="108">
        <f t="shared" si="41"/>
        <v>739532.42243999999</v>
      </c>
    </row>
    <row r="113" spans="1:56" x14ac:dyDescent="0.25">
      <c r="A113" s="112">
        <v>5</v>
      </c>
      <c r="B113" s="101" t="s">
        <v>513</v>
      </c>
      <c r="C113" s="107">
        <v>7069</v>
      </c>
      <c r="D113" s="107">
        <v>6934</v>
      </c>
      <c r="E113" s="107">
        <v>7179</v>
      </c>
      <c r="F113" s="107">
        <v>7240</v>
      </c>
      <c r="G113" s="107">
        <v>7358</v>
      </c>
      <c r="H113" s="107">
        <v>7570</v>
      </c>
      <c r="I113" s="107">
        <v>7935</v>
      </c>
      <c r="J113" s="107">
        <v>8184</v>
      </c>
      <c r="K113" s="107">
        <v>8221</v>
      </c>
      <c r="L113" s="107">
        <v>8169</v>
      </c>
      <c r="M113" s="107">
        <v>8227</v>
      </c>
      <c r="N113" s="107">
        <v>8356</v>
      </c>
      <c r="O113" s="107">
        <v>8420</v>
      </c>
      <c r="P113" s="107">
        <v>8265</v>
      </c>
      <c r="Q113" s="107">
        <v>8235</v>
      </c>
      <c r="R113" s="107">
        <v>8604</v>
      </c>
      <c r="S113" s="107">
        <v>8821</v>
      </c>
      <c r="T113" s="107">
        <v>9260</v>
      </c>
      <c r="U113" s="107">
        <v>9257</v>
      </c>
      <c r="V113" s="107">
        <v>9649</v>
      </c>
      <c r="W113" s="107">
        <v>9813</v>
      </c>
      <c r="X113" s="107">
        <v>10019</v>
      </c>
      <c r="Y113" s="107">
        <v>9947</v>
      </c>
      <c r="Z113" s="107">
        <v>10348</v>
      </c>
      <c r="AA113" s="107">
        <v>10265</v>
      </c>
      <c r="AB113" s="107">
        <v>10286</v>
      </c>
      <c r="AC113" s="107">
        <v>10311</v>
      </c>
      <c r="AD113" s="107">
        <v>10558</v>
      </c>
      <c r="AE113" s="107">
        <v>10367</v>
      </c>
      <c r="AF113" s="107">
        <v>10368</v>
      </c>
      <c r="AG113" s="107">
        <v>10451</v>
      </c>
      <c r="AH113" s="107">
        <v>10601</v>
      </c>
      <c r="AI113" s="107">
        <v>10776</v>
      </c>
      <c r="AJ113" s="107">
        <v>10543</v>
      </c>
      <c r="AK113" s="107">
        <v>10707</v>
      </c>
      <c r="AL113" s="107">
        <v>11198</v>
      </c>
      <c r="AM113" s="107">
        <v>10600</v>
      </c>
      <c r="AN113" s="107">
        <v>10251</v>
      </c>
      <c r="AO113" s="107">
        <v>9932</v>
      </c>
      <c r="AP113" s="107">
        <v>10003</v>
      </c>
      <c r="AQ113" s="107">
        <v>9438</v>
      </c>
      <c r="AR113" s="107">
        <v>9214</v>
      </c>
      <c r="AS113" s="107">
        <v>8460</v>
      </c>
      <c r="AT113" s="107">
        <v>7898</v>
      </c>
      <c r="AU113" s="107">
        <v>7415</v>
      </c>
      <c r="AV113" s="107">
        <v>6954</v>
      </c>
      <c r="AW113" s="107">
        <v>7094</v>
      </c>
      <c r="AX113" s="107">
        <v>7021</v>
      </c>
      <c r="AY113" s="107">
        <f t="shared" si="36"/>
        <v>144047</v>
      </c>
      <c r="AZ113" s="107">
        <f t="shared" si="37"/>
        <v>433791</v>
      </c>
      <c r="BA113" s="107">
        <f t="shared" si="38"/>
        <v>60744.619900000005</v>
      </c>
      <c r="BB113" s="108">
        <f t="shared" si="39"/>
        <v>14.003199674497628</v>
      </c>
      <c r="BC113" s="107">
        <f t="shared" si="40"/>
        <v>37169632.916809998</v>
      </c>
      <c r="BD113" s="108">
        <f t="shared" si="41"/>
        <v>765382.21074000001</v>
      </c>
    </row>
    <row r="114" spans="1:56" x14ac:dyDescent="0.25">
      <c r="A114" s="112">
        <v>6</v>
      </c>
      <c r="B114" s="101" t="s">
        <v>555</v>
      </c>
      <c r="C114" s="107">
        <v>15937</v>
      </c>
      <c r="D114" s="107">
        <v>16020</v>
      </c>
      <c r="E114" s="107">
        <v>16142</v>
      </c>
      <c r="F114" s="107">
        <v>15972</v>
      </c>
      <c r="G114" s="107">
        <v>16016</v>
      </c>
      <c r="H114" s="107">
        <v>15732</v>
      </c>
      <c r="I114" s="107">
        <v>16608</v>
      </c>
      <c r="J114" s="107">
        <v>17045</v>
      </c>
      <c r="K114" s="107">
        <v>17052</v>
      </c>
      <c r="L114" s="107">
        <v>17327</v>
      </c>
      <c r="M114" s="107">
        <v>17435</v>
      </c>
      <c r="N114" s="107">
        <v>17519</v>
      </c>
      <c r="O114" s="107">
        <v>17831</v>
      </c>
      <c r="P114" s="107">
        <v>17924</v>
      </c>
      <c r="Q114" s="107">
        <v>18809</v>
      </c>
      <c r="R114" s="107">
        <v>19478</v>
      </c>
      <c r="S114" s="107">
        <v>20605</v>
      </c>
      <c r="T114" s="107">
        <v>22184</v>
      </c>
      <c r="U114" s="107">
        <v>23428</v>
      </c>
      <c r="V114" s="107">
        <v>24798</v>
      </c>
      <c r="W114" s="107">
        <v>24964</v>
      </c>
      <c r="X114" s="107">
        <v>26206</v>
      </c>
      <c r="Y114" s="107">
        <v>25976</v>
      </c>
      <c r="Z114" s="107">
        <v>26070</v>
      </c>
      <c r="AA114" s="107">
        <v>25749</v>
      </c>
      <c r="AB114" s="107">
        <v>25720</v>
      </c>
      <c r="AC114" s="107">
        <v>24720</v>
      </c>
      <c r="AD114" s="107">
        <v>24517</v>
      </c>
      <c r="AE114" s="107">
        <v>23750</v>
      </c>
      <c r="AF114" s="107">
        <v>23729</v>
      </c>
      <c r="AG114" s="107">
        <v>23422</v>
      </c>
      <c r="AH114" s="107">
        <v>23182</v>
      </c>
      <c r="AI114" s="107">
        <v>23443</v>
      </c>
      <c r="AJ114" s="107">
        <v>22848</v>
      </c>
      <c r="AK114" s="107">
        <v>21912</v>
      </c>
      <c r="AL114" s="107">
        <v>21899</v>
      </c>
      <c r="AM114" s="107">
        <v>20522</v>
      </c>
      <c r="AN114" s="107">
        <v>19091</v>
      </c>
      <c r="AO114" s="107">
        <v>18851</v>
      </c>
      <c r="AP114" s="107">
        <v>18600</v>
      </c>
      <c r="AQ114" s="107">
        <v>18299</v>
      </c>
      <c r="AR114" s="107">
        <v>17614</v>
      </c>
      <c r="AS114" s="107">
        <v>16906</v>
      </c>
      <c r="AT114" s="107">
        <v>14770</v>
      </c>
      <c r="AU114" s="107">
        <v>14501</v>
      </c>
      <c r="AV114" s="107">
        <v>13632</v>
      </c>
      <c r="AW114" s="107">
        <v>13738</v>
      </c>
      <c r="AX114" s="107">
        <v>13466</v>
      </c>
      <c r="AY114" s="107">
        <f t="shared" si="36"/>
        <v>315636</v>
      </c>
      <c r="AZ114" s="107">
        <f t="shared" si="37"/>
        <v>951959</v>
      </c>
      <c r="BA114" s="107">
        <f t="shared" si="38"/>
        <v>133103.70120000001</v>
      </c>
      <c r="BB114" s="108">
        <f t="shared" si="39"/>
        <v>13.982083388045075</v>
      </c>
      <c r="BC114" s="107">
        <f t="shared" si="40"/>
        <v>81446154.764280006</v>
      </c>
      <c r="BD114" s="108">
        <f t="shared" si="41"/>
        <v>1677106.63512</v>
      </c>
    </row>
    <row r="115" spans="1:56" x14ac:dyDescent="0.25">
      <c r="A115" s="112">
        <v>7</v>
      </c>
      <c r="B115" s="101" t="s">
        <v>514</v>
      </c>
      <c r="C115" s="107">
        <v>11045</v>
      </c>
      <c r="D115" s="107">
        <v>10987</v>
      </c>
      <c r="E115" s="107">
        <v>11122</v>
      </c>
      <c r="F115" s="107">
        <v>11224</v>
      </c>
      <c r="G115" s="107">
        <v>11695</v>
      </c>
      <c r="H115" s="107">
        <v>11925</v>
      </c>
      <c r="I115" s="107">
        <v>12424</v>
      </c>
      <c r="J115" s="107">
        <v>13546</v>
      </c>
      <c r="K115" s="107">
        <v>14085</v>
      </c>
      <c r="L115" s="107">
        <v>14725</v>
      </c>
      <c r="M115" s="107">
        <v>15195</v>
      </c>
      <c r="N115" s="107">
        <v>15803</v>
      </c>
      <c r="O115" s="107">
        <v>15973</v>
      </c>
      <c r="P115" s="107">
        <v>16528</v>
      </c>
      <c r="Q115" s="107">
        <v>17488</v>
      </c>
      <c r="R115" s="107">
        <v>18043</v>
      </c>
      <c r="S115" s="107">
        <v>18551</v>
      </c>
      <c r="T115" s="107">
        <v>19380</v>
      </c>
      <c r="U115" s="107">
        <v>20013</v>
      </c>
      <c r="V115" s="107">
        <v>20785</v>
      </c>
      <c r="W115" s="107">
        <v>21171</v>
      </c>
      <c r="X115" s="107">
        <v>21534</v>
      </c>
      <c r="Y115" s="107">
        <v>21425</v>
      </c>
      <c r="Z115" s="107">
        <v>21838</v>
      </c>
      <c r="AA115" s="107">
        <v>21521</v>
      </c>
      <c r="AB115" s="107">
        <v>21515</v>
      </c>
      <c r="AC115" s="107">
        <v>20798</v>
      </c>
      <c r="AD115" s="107">
        <v>20644</v>
      </c>
      <c r="AE115" s="107">
        <v>20280</v>
      </c>
      <c r="AF115" s="107">
        <v>19365</v>
      </c>
      <c r="AG115" s="107">
        <v>18923</v>
      </c>
      <c r="AH115" s="107">
        <v>18555</v>
      </c>
      <c r="AI115" s="107">
        <v>18284</v>
      </c>
      <c r="AJ115" s="107">
        <v>17902</v>
      </c>
      <c r="AK115" s="107">
        <v>17579</v>
      </c>
      <c r="AL115" s="107">
        <v>17512</v>
      </c>
      <c r="AM115" s="107">
        <v>16609</v>
      </c>
      <c r="AN115" s="107">
        <v>15736</v>
      </c>
      <c r="AO115" s="107">
        <v>15052</v>
      </c>
      <c r="AP115" s="107">
        <v>15447</v>
      </c>
      <c r="AQ115" s="107">
        <v>14385</v>
      </c>
      <c r="AR115" s="107">
        <v>14162</v>
      </c>
      <c r="AS115" s="107">
        <v>13653</v>
      </c>
      <c r="AT115" s="107">
        <v>12786</v>
      </c>
      <c r="AU115" s="107">
        <v>12352</v>
      </c>
      <c r="AV115" s="107">
        <v>11983</v>
      </c>
      <c r="AW115" s="107">
        <v>11654</v>
      </c>
      <c r="AX115" s="107">
        <v>11850</v>
      </c>
      <c r="AY115" s="107">
        <f t="shared" si="36"/>
        <v>259739</v>
      </c>
      <c r="AZ115" s="107">
        <f t="shared" si="37"/>
        <v>785052</v>
      </c>
      <c r="BA115" s="107">
        <f t="shared" si="38"/>
        <v>109531.9363</v>
      </c>
      <c r="BB115" s="108">
        <f t="shared" si="39"/>
        <v>13.952188683042653</v>
      </c>
      <c r="BC115" s="107">
        <f t="shared" si="40"/>
        <v>67022591.821970001</v>
      </c>
      <c r="BD115" s="108">
        <f t="shared" si="41"/>
        <v>1380102.39738</v>
      </c>
    </row>
    <row r="116" spans="1:56" x14ac:dyDescent="0.25">
      <c r="A116" s="112">
        <v>8</v>
      </c>
      <c r="B116" s="101" t="s">
        <v>540</v>
      </c>
      <c r="C116" s="107">
        <v>8280</v>
      </c>
      <c r="D116" s="107">
        <v>8451</v>
      </c>
      <c r="E116" s="107">
        <v>8356</v>
      </c>
      <c r="F116" s="107">
        <v>8404</v>
      </c>
      <c r="G116" s="107">
        <v>8464</v>
      </c>
      <c r="H116" s="107">
        <v>8909</v>
      </c>
      <c r="I116" s="107">
        <v>9296</v>
      </c>
      <c r="J116" s="107">
        <v>9499</v>
      </c>
      <c r="K116" s="107">
        <v>9402</v>
      </c>
      <c r="L116" s="107">
        <v>9589</v>
      </c>
      <c r="M116" s="107">
        <v>9478</v>
      </c>
      <c r="N116" s="107">
        <v>9482</v>
      </c>
      <c r="O116" s="107">
        <v>9331</v>
      </c>
      <c r="P116" s="107">
        <v>9437</v>
      </c>
      <c r="Q116" s="107">
        <v>9554</v>
      </c>
      <c r="R116" s="107">
        <v>9978</v>
      </c>
      <c r="S116" s="107">
        <v>10088</v>
      </c>
      <c r="T116" s="107">
        <v>10518</v>
      </c>
      <c r="U116" s="107">
        <v>10641</v>
      </c>
      <c r="V116" s="107">
        <v>11270</v>
      </c>
      <c r="W116" s="107">
        <v>11473</v>
      </c>
      <c r="X116" s="107">
        <v>11776</v>
      </c>
      <c r="Y116" s="107">
        <v>11905</v>
      </c>
      <c r="Z116" s="107">
        <v>12006</v>
      </c>
      <c r="AA116" s="107">
        <v>11907</v>
      </c>
      <c r="AB116" s="107">
        <v>11853</v>
      </c>
      <c r="AC116" s="107">
        <v>11478</v>
      </c>
      <c r="AD116" s="107">
        <v>11825</v>
      </c>
      <c r="AE116" s="107">
        <v>11756</v>
      </c>
      <c r="AF116" s="107">
        <v>11901</v>
      </c>
      <c r="AG116" s="107">
        <v>12233</v>
      </c>
      <c r="AH116" s="107">
        <v>12145</v>
      </c>
      <c r="AI116" s="107">
        <v>12883</v>
      </c>
      <c r="AJ116" s="107">
        <v>12444</v>
      </c>
      <c r="AK116" s="107">
        <v>12377</v>
      </c>
      <c r="AL116" s="107">
        <v>13090</v>
      </c>
      <c r="AM116" s="107">
        <v>12432</v>
      </c>
      <c r="AN116" s="107">
        <v>11635</v>
      </c>
      <c r="AO116" s="107">
        <v>11464</v>
      </c>
      <c r="AP116" s="107">
        <v>11445</v>
      </c>
      <c r="AQ116" s="107">
        <v>11019</v>
      </c>
      <c r="AR116" s="107">
        <v>11005</v>
      </c>
      <c r="AS116" s="107">
        <v>10315</v>
      </c>
      <c r="AT116" s="107">
        <v>9446</v>
      </c>
      <c r="AU116" s="107">
        <v>9055</v>
      </c>
      <c r="AV116" s="107">
        <v>8587</v>
      </c>
      <c r="AW116" s="107">
        <v>8627</v>
      </c>
      <c r="AX116" s="107">
        <v>8250</v>
      </c>
      <c r="AY116" s="107">
        <f t="shared" si="36"/>
        <v>166516</v>
      </c>
      <c r="AZ116" s="107">
        <f t="shared" si="37"/>
        <v>504759</v>
      </c>
      <c r="BA116" s="107">
        <f t="shared" si="38"/>
        <v>70219.797200000001</v>
      </c>
      <c r="BB116" s="108">
        <f t="shared" si="39"/>
        <v>13.911549313632841</v>
      </c>
      <c r="BC116" s="107">
        <f t="shared" si="40"/>
        <v>42967493.906679995</v>
      </c>
      <c r="BD116" s="108">
        <f t="shared" si="41"/>
        <v>884769.44472000003</v>
      </c>
    </row>
    <row r="117" spans="1:56" x14ac:dyDescent="0.25">
      <c r="A117" s="112">
        <v>9</v>
      </c>
      <c r="B117" s="101" t="s">
        <v>545</v>
      </c>
      <c r="C117" s="107">
        <v>9942</v>
      </c>
      <c r="D117" s="107">
        <v>10046</v>
      </c>
      <c r="E117" s="107">
        <v>9808</v>
      </c>
      <c r="F117" s="107">
        <v>10002</v>
      </c>
      <c r="G117" s="107">
        <v>9766</v>
      </c>
      <c r="H117" s="107">
        <v>9793</v>
      </c>
      <c r="I117" s="107">
        <v>10427</v>
      </c>
      <c r="J117" s="107">
        <v>10907</v>
      </c>
      <c r="K117" s="107">
        <v>10907</v>
      </c>
      <c r="L117" s="107">
        <v>10961</v>
      </c>
      <c r="M117" s="107">
        <v>10989</v>
      </c>
      <c r="N117" s="107">
        <v>10978</v>
      </c>
      <c r="O117" s="107">
        <v>11356</v>
      </c>
      <c r="P117" s="107">
        <v>11263</v>
      </c>
      <c r="Q117" s="107">
        <v>11275</v>
      </c>
      <c r="R117" s="107">
        <v>11808</v>
      </c>
      <c r="S117" s="107">
        <v>12181</v>
      </c>
      <c r="T117" s="107">
        <v>12762</v>
      </c>
      <c r="U117" s="107">
        <v>13274</v>
      </c>
      <c r="V117" s="107">
        <v>14055</v>
      </c>
      <c r="W117" s="107">
        <v>14151</v>
      </c>
      <c r="X117" s="107">
        <v>14781</v>
      </c>
      <c r="Y117" s="107">
        <v>14553</v>
      </c>
      <c r="Z117" s="107">
        <v>14616</v>
      </c>
      <c r="AA117" s="107">
        <v>14591</v>
      </c>
      <c r="AB117" s="107">
        <v>14496</v>
      </c>
      <c r="AC117" s="107">
        <v>14237</v>
      </c>
      <c r="AD117" s="107">
        <v>14119</v>
      </c>
      <c r="AE117" s="107">
        <v>14120</v>
      </c>
      <c r="AF117" s="107">
        <v>13988</v>
      </c>
      <c r="AG117" s="107">
        <v>14162</v>
      </c>
      <c r="AH117" s="107">
        <v>14444</v>
      </c>
      <c r="AI117" s="107">
        <v>14743</v>
      </c>
      <c r="AJ117" s="107">
        <v>14437</v>
      </c>
      <c r="AK117" s="107">
        <v>14561</v>
      </c>
      <c r="AL117" s="107">
        <v>14715</v>
      </c>
      <c r="AM117" s="107">
        <v>13682</v>
      </c>
      <c r="AN117" s="107">
        <v>13147</v>
      </c>
      <c r="AO117" s="107">
        <v>12866</v>
      </c>
      <c r="AP117" s="107">
        <v>12937</v>
      </c>
      <c r="AQ117" s="107">
        <v>12484</v>
      </c>
      <c r="AR117" s="107">
        <v>12516</v>
      </c>
      <c r="AS117" s="107">
        <v>11787</v>
      </c>
      <c r="AT117" s="107">
        <v>10661</v>
      </c>
      <c r="AU117" s="107">
        <v>10043</v>
      </c>
      <c r="AV117" s="107">
        <v>9630</v>
      </c>
      <c r="AW117" s="107">
        <v>9525</v>
      </c>
      <c r="AX117" s="107">
        <v>9226</v>
      </c>
      <c r="AY117" s="107">
        <f t="shared" si="36"/>
        <v>195171</v>
      </c>
      <c r="AZ117" s="107">
        <f t="shared" si="37"/>
        <v>591718</v>
      </c>
      <c r="BA117" s="107">
        <f t="shared" si="38"/>
        <v>82303.610700000005</v>
      </c>
      <c r="BB117" s="108">
        <f t="shared" si="39"/>
        <v>13.909262638621776</v>
      </c>
      <c r="BC117" s="107">
        <f t="shared" si="40"/>
        <v>50361579.387330003</v>
      </c>
      <c r="BD117" s="108">
        <f t="shared" si="41"/>
        <v>1037025.49482</v>
      </c>
    </row>
    <row r="118" spans="1:56" x14ac:dyDescent="0.25">
      <c r="A118" s="112">
        <v>10</v>
      </c>
      <c r="B118" s="101" t="s">
        <v>539</v>
      </c>
      <c r="C118" s="107">
        <v>5126</v>
      </c>
      <c r="D118" s="107">
        <v>5123</v>
      </c>
      <c r="E118" s="107">
        <v>5236</v>
      </c>
      <c r="F118" s="107">
        <v>5344</v>
      </c>
      <c r="G118" s="107">
        <v>5473</v>
      </c>
      <c r="H118" s="107">
        <v>5664</v>
      </c>
      <c r="I118" s="107">
        <v>5916</v>
      </c>
      <c r="J118" s="107">
        <v>5911</v>
      </c>
      <c r="K118" s="107">
        <v>5839</v>
      </c>
      <c r="L118" s="107">
        <v>5813</v>
      </c>
      <c r="M118" s="107">
        <v>5906</v>
      </c>
      <c r="N118" s="107">
        <v>5994</v>
      </c>
      <c r="O118" s="107">
        <v>5978</v>
      </c>
      <c r="P118" s="107">
        <v>6010</v>
      </c>
      <c r="Q118" s="107">
        <v>6063</v>
      </c>
      <c r="R118" s="107">
        <v>6335</v>
      </c>
      <c r="S118" s="107">
        <v>6489</v>
      </c>
      <c r="T118" s="107">
        <v>6686</v>
      </c>
      <c r="U118" s="107">
        <v>6913</v>
      </c>
      <c r="V118" s="107">
        <v>7146</v>
      </c>
      <c r="W118" s="107">
        <v>7467</v>
      </c>
      <c r="X118" s="107">
        <v>7494</v>
      </c>
      <c r="Y118" s="107">
        <v>7485</v>
      </c>
      <c r="Z118" s="107">
        <v>7617</v>
      </c>
      <c r="AA118" s="107">
        <v>7549</v>
      </c>
      <c r="AB118" s="107">
        <v>7547</v>
      </c>
      <c r="AC118" s="107">
        <v>7411</v>
      </c>
      <c r="AD118" s="107">
        <v>7523</v>
      </c>
      <c r="AE118" s="107">
        <v>7444</v>
      </c>
      <c r="AF118" s="107">
        <v>7578</v>
      </c>
      <c r="AG118" s="107">
        <v>7703</v>
      </c>
      <c r="AH118" s="107">
        <v>7765</v>
      </c>
      <c r="AI118" s="107">
        <v>7970</v>
      </c>
      <c r="AJ118" s="107">
        <v>7708</v>
      </c>
      <c r="AK118" s="107">
        <v>7884</v>
      </c>
      <c r="AL118" s="107">
        <v>8186</v>
      </c>
      <c r="AM118" s="107">
        <v>7593</v>
      </c>
      <c r="AN118" s="107">
        <v>7264</v>
      </c>
      <c r="AO118" s="107">
        <v>7593</v>
      </c>
      <c r="AP118" s="107">
        <v>7453</v>
      </c>
      <c r="AQ118" s="107">
        <v>7173</v>
      </c>
      <c r="AR118" s="107">
        <v>6831</v>
      </c>
      <c r="AS118" s="107">
        <v>6501</v>
      </c>
      <c r="AT118" s="107">
        <v>5791</v>
      </c>
      <c r="AU118" s="107">
        <v>5275</v>
      </c>
      <c r="AV118" s="107">
        <v>5091</v>
      </c>
      <c r="AW118" s="107">
        <v>5180</v>
      </c>
      <c r="AX118" s="107">
        <v>5265</v>
      </c>
      <c r="AY118" s="107">
        <f t="shared" si="36"/>
        <v>104906</v>
      </c>
      <c r="AZ118" s="107">
        <f t="shared" si="37"/>
        <v>318306</v>
      </c>
      <c r="BA118" s="107">
        <f t="shared" si="38"/>
        <v>44238.860200000003</v>
      </c>
      <c r="BB118" s="108">
        <f t="shared" si="39"/>
        <v>13.898217501398028</v>
      </c>
      <c r="BC118" s="107">
        <f t="shared" si="40"/>
        <v>27069758.55638</v>
      </c>
      <c r="BD118" s="108">
        <f t="shared" si="41"/>
        <v>557409.63852000004</v>
      </c>
    </row>
    <row r="119" spans="1:56" x14ac:dyDescent="0.25">
      <c r="A119" s="112">
        <v>11</v>
      </c>
      <c r="B119" s="101" t="s">
        <v>547</v>
      </c>
      <c r="C119" s="107">
        <v>5436</v>
      </c>
      <c r="D119" s="107">
        <v>5296</v>
      </c>
      <c r="E119" s="107">
        <v>5347</v>
      </c>
      <c r="F119" s="107">
        <v>5247</v>
      </c>
      <c r="G119" s="107">
        <v>5474</v>
      </c>
      <c r="H119" s="107">
        <v>5512</v>
      </c>
      <c r="I119" s="107">
        <v>5866</v>
      </c>
      <c r="J119" s="107">
        <v>5939</v>
      </c>
      <c r="K119" s="107">
        <v>5974</v>
      </c>
      <c r="L119" s="107">
        <v>6084</v>
      </c>
      <c r="M119" s="107">
        <v>6237</v>
      </c>
      <c r="N119" s="107">
        <v>6427</v>
      </c>
      <c r="O119" s="107">
        <v>6348</v>
      </c>
      <c r="P119" s="107">
        <v>6685</v>
      </c>
      <c r="Q119" s="107">
        <v>6865</v>
      </c>
      <c r="R119" s="107">
        <v>7092</v>
      </c>
      <c r="S119" s="107">
        <v>7403</v>
      </c>
      <c r="T119" s="107">
        <v>7974</v>
      </c>
      <c r="U119" s="107">
        <v>8123</v>
      </c>
      <c r="V119" s="107">
        <v>8725</v>
      </c>
      <c r="W119" s="107">
        <v>8917</v>
      </c>
      <c r="X119" s="107">
        <v>9099</v>
      </c>
      <c r="Y119" s="107">
        <v>9120</v>
      </c>
      <c r="Z119" s="107">
        <v>9430</v>
      </c>
      <c r="AA119" s="107">
        <v>9059</v>
      </c>
      <c r="AB119" s="107">
        <v>9000</v>
      </c>
      <c r="AC119" s="107">
        <v>8809</v>
      </c>
      <c r="AD119" s="107">
        <v>8824</v>
      </c>
      <c r="AE119" s="107">
        <v>8661</v>
      </c>
      <c r="AF119" s="107">
        <v>8547</v>
      </c>
      <c r="AG119" s="107">
        <v>8551</v>
      </c>
      <c r="AH119" s="107">
        <v>8672</v>
      </c>
      <c r="AI119" s="107">
        <v>8592</v>
      </c>
      <c r="AJ119" s="107">
        <v>8089</v>
      </c>
      <c r="AK119" s="107">
        <v>7753</v>
      </c>
      <c r="AL119" s="107">
        <v>7969</v>
      </c>
      <c r="AM119" s="107">
        <v>7559</v>
      </c>
      <c r="AN119" s="107">
        <v>7119</v>
      </c>
      <c r="AO119" s="107">
        <v>6933</v>
      </c>
      <c r="AP119" s="107">
        <v>6933</v>
      </c>
      <c r="AQ119" s="107">
        <v>6710</v>
      </c>
      <c r="AR119" s="107">
        <v>6713</v>
      </c>
      <c r="AS119" s="107">
        <v>6431</v>
      </c>
      <c r="AT119" s="107">
        <v>5659</v>
      </c>
      <c r="AU119" s="107">
        <v>5656</v>
      </c>
      <c r="AV119" s="107">
        <v>5167</v>
      </c>
      <c r="AW119" s="107">
        <v>5116</v>
      </c>
      <c r="AX119" s="107">
        <v>5086</v>
      </c>
      <c r="AY119" s="107">
        <f t="shared" si="36"/>
        <v>111206</v>
      </c>
      <c r="AZ119" s="107">
        <f t="shared" si="37"/>
        <v>342228</v>
      </c>
      <c r="BA119" s="107">
        <f t="shared" si="38"/>
        <v>46895.570200000002</v>
      </c>
      <c r="BB119" s="108">
        <f t="shared" si="39"/>
        <v>13.703019682784578</v>
      </c>
      <c r="BC119" s="107">
        <f t="shared" si="40"/>
        <v>28695399.405379999</v>
      </c>
      <c r="BD119" s="108">
        <f t="shared" si="41"/>
        <v>590884.18452000001</v>
      </c>
    </row>
    <row r="120" spans="1:56" x14ac:dyDescent="0.25">
      <c r="A120" s="112">
        <v>12</v>
      </c>
      <c r="B120" s="101" t="s">
        <v>507</v>
      </c>
      <c r="C120" s="107">
        <v>4111</v>
      </c>
      <c r="D120" s="107">
        <v>4158</v>
      </c>
      <c r="E120" s="107">
        <v>4131</v>
      </c>
      <c r="F120" s="107">
        <v>4222</v>
      </c>
      <c r="G120" s="107">
        <v>4257</v>
      </c>
      <c r="H120" s="107">
        <v>4304</v>
      </c>
      <c r="I120" s="107">
        <v>4175</v>
      </c>
      <c r="J120" s="107">
        <v>4488</v>
      </c>
      <c r="K120" s="107">
        <v>4543</v>
      </c>
      <c r="L120" s="107">
        <v>4754</v>
      </c>
      <c r="M120" s="107">
        <v>4594</v>
      </c>
      <c r="N120" s="107">
        <v>4414</v>
      </c>
      <c r="O120" s="107">
        <v>4720</v>
      </c>
      <c r="P120" s="107">
        <v>4672</v>
      </c>
      <c r="Q120" s="107">
        <v>4648</v>
      </c>
      <c r="R120" s="107">
        <v>4863</v>
      </c>
      <c r="S120" s="107">
        <v>4967</v>
      </c>
      <c r="T120" s="107">
        <v>5288</v>
      </c>
      <c r="U120" s="107">
        <v>5491</v>
      </c>
      <c r="V120" s="107">
        <v>5629</v>
      </c>
      <c r="W120" s="107">
        <v>5895</v>
      </c>
      <c r="X120" s="107">
        <v>6247</v>
      </c>
      <c r="Y120" s="107">
        <v>6127</v>
      </c>
      <c r="Z120" s="107">
        <v>6345</v>
      </c>
      <c r="AA120" s="107">
        <v>6321</v>
      </c>
      <c r="AB120" s="107">
        <v>6272</v>
      </c>
      <c r="AC120" s="107">
        <v>6143</v>
      </c>
      <c r="AD120" s="107">
        <v>6085</v>
      </c>
      <c r="AE120" s="107">
        <v>6108</v>
      </c>
      <c r="AF120" s="107">
        <v>6196</v>
      </c>
      <c r="AG120" s="107">
        <v>6347</v>
      </c>
      <c r="AH120" s="107">
        <v>6333</v>
      </c>
      <c r="AI120" s="107">
        <v>6273</v>
      </c>
      <c r="AJ120" s="107">
        <v>6147</v>
      </c>
      <c r="AK120" s="107">
        <v>6222</v>
      </c>
      <c r="AL120" s="107">
        <v>6420</v>
      </c>
      <c r="AM120" s="107">
        <v>6124</v>
      </c>
      <c r="AN120" s="107">
        <v>5817</v>
      </c>
      <c r="AO120" s="107">
        <v>5671</v>
      </c>
      <c r="AP120" s="107">
        <v>5749</v>
      </c>
      <c r="AQ120" s="107">
        <v>5510</v>
      </c>
      <c r="AR120" s="107">
        <v>5187</v>
      </c>
      <c r="AS120" s="107">
        <v>4914</v>
      </c>
      <c r="AT120" s="107">
        <v>4185</v>
      </c>
      <c r="AU120" s="107">
        <v>4081</v>
      </c>
      <c r="AV120" s="107">
        <v>3907</v>
      </c>
      <c r="AW120" s="107">
        <v>3964</v>
      </c>
      <c r="AX120" s="107">
        <v>3854</v>
      </c>
      <c r="AY120" s="107">
        <f t="shared" si="36"/>
        <v>81309</v>
      </c>
      <c r="AZ120" s="107">
        <f t="shared" si="37"/>
        <v>250873</v>
      </c>
      <c r="BA120" s="107">
        <f t="shared" si="38"/>
        <v>34288.005300000004</v>
      </c>
      <c r="BB120" s="108">
        <f t="shared" si="39"/>
        <v>13.667475296265442</v>
      </c>
      <c r="BC120" s="107">
        <f t="shared" si="40"/>
        <v>20980830.443070002</v>
      </c>
      <c r="BD120" s="108">
        <f t="shared" si="41"/>
        <v>432028.86678000004</v>
      </c>
    </row>
    <row r="121" spans="1:56" x14ac:dyDescent="0.25">
      <c r="A121" s="112">
        <v>13</v>
      </c>
      <c r="B121" s="101" t="s">
        <v>565</v>
      </c>
      <c r="C121" s="107">
        <v>20286</v>
      </c>
      <c r="D121" s="107">
        <v>19790</v>
      </c>
      <c r="E121" s="107">
        <v>20234</v>
      </c>
      <c r="F121" s="107">
        <v>19837</v>
      </c>
      <c r="G121" s="107">
        <v>19829</v>
      </c>
      <c r="H121" s="107">
        <v>20586</v>
      </c>
      <c r="I121" s="107">
        <v>21646</v>
      </c>
      <c r="J121" s="107">
        <v>21922</v>
      </c>
      <c r="K121" s="107">
        <v>22129</v>
      </c>
      <c r="L121" s="107">
        <v>21962</v>
      </c>
      <c r="M121" s="107">
        <v>21912</v>
      </c>
      <c r="N121" s="107">
        <v>22301</v>
      </c>
      <c r="O121" s="107">
        <v>22710</v>
      </c>
      <c r="P121" s="107">
        <v>23411</v>
      </c>
      <c r="Q121" s="107">
        <v>24433</v>
      </c>
      <c r="R121" s="107">
        <v>25720</v>
      </c>
      <c r="S121" s="107">
        <v>26930</v>
      </c>
      <c r="T121" s="107">
        <v>28483</v>
      </c>
      <c r="U121" s="107">
        <v>29510</v>
      </c>
      <c r="V121" s="107">
        <v>31261</v>
      </c>
      <c r="W121" s="107">
        <v>32031</v>
      </c>
      <c r="X121" s="107">
        <v>33925</v>
      </c>
      <c r="Y121" s="107">
        <v>34440</v>
      </c>
      <c r="Z121" s="107">
        <v>34295</v>
      </c>
      <c r="AA121" s="107">
        <v>33946</v>
      </c>
      <c r="AB121" s="107">
        <v>33676</v>
      </c>
      <c r="AC121" s="107">
        <v>32924</v>
      </c>
      <c r="AD121" s="107">
        <v>32638</v>
      </c>
      <c r="AE121" s="107">
        <v>31916</v>
      </c>
      <c r="AF121" s="107">
        <v>31559</v>
      </c>
      <c r="AG121" s="107">
        <v>31157</v>
      </c>
      <c r="AH121" s="107">
        <v>31019</v>
      </c>
      <c r="AI121" s="107">
        <v>31311</v>
      </c>
      <c r="AJ121" s="107">
        <v>30400</v>
      </c>
      <c r="AK121" s="107">
        <v>30095</v>
      </c>
      <c r="AL121" s="107">
        <v>30442</v>
      </c>
      <c r="AM121" s="107">
        <v>28653</v>
      </c>
      <c r="AN121" s="107">
        <v>26498</v>
      </c>
      <c r="AO121" s="107">
        <v>25550</v>
      </c>
      <c r="AP121" s="107">
        <v>25580</v>
      </c>
      <c r="AQ121" s="107">
        <v>24093</v>
      </c>
      <c r="AR121" s="107">
        <v>24008</v>
      </c>
      <c r="AS121" s="107">
        <v>23474</v>
      </c>
      <c r="AT121" s="107">
        <v>21015</v>
      </c>
      <c r="AU121" s="107">
        <v>20652</v>
      </c>
      <c r="AV121" s="107">
        <v>19202</v>
      </c>
      <c r="AW121" s="107">
        <v>19756</v>
      </c>
      <c r="AX121" s="107">
        <v>19364</v>
      </c>
      <c r="AY121" s="107">
        <f t="shared" si="36"/>
        <v>404121</v>
      </c>
      <c r="AZ121" s="107">
        <f t="shared" si="37"/>
        <v>1258511</v>
      </c>
      <c r="BA121" s="107">
        <f t="shared" si="38"/>
        <v>170417.82570000002</v>
      </c>
      <c r="BB121" s="108">
        <f t="shared" si="39"/>
        <v>13.541226552648329</v>
      </c>
      <c r="BC121" s="107">
        <f t="shared" si="40"/>
        <v>104278667.54583001</v>
      </c>
      <c r="BD121" s="108">
        <f t="shared" si="41"/>
        <v>2147264.6038200003</v>
      </c>
    </row>
    <row r="122" spans="1:56" x14ac:dyDescent="0.25">
      <c r="A122" s="112">
        <v>14</v>
      </c>
      <c r="B122" s="101" t="s">
        <v>559</v>
      </c>
      <c r="C122" s="107">
        <v>12014</v>
      </c>
      <c r="D122" s="107">
        <v>11558</v>
      </c>
      <c r="E122" s="107">
        <v>11632</v>
      </c>
      <c r="F122" s="107">
        <v>11715</v>
      </c>
      <c r="G122" s="107">
        <v>11880</v>
      </c>
      <c r="H122" s="107">
        <v>12131</v>
      </c>
      <c r="I122" s="107">
        <v>12848</v>
      </c>
      <c r="J122" s="107">
        <v>13604</v>
      </c>
      <c r="K122" s="107">
        <v>13656</v>
      </c>
      <c r="L122" s="107">
        <v>14202</v>
      </c>
      <c r="M122" s="107">
        <v>14475</v>
      </c>
      <c r="N122" s="107">
        <v>15109</v>
      </c>
      <c r="O122" s="107">
        <v>14854</v>
      </c>
      <c r="P122" s="107">
        <v>15138</v>
      </c>
      <c r="Q122" s="107">
        <v>15314</v>
      </c>
      <c r="R122" s="107">
        <v>15768</v>
      </c>
      <c r="S122" s="107">
        <v>16650</v>
      </c>
      <c r="T122" s="107">
        <v>17282</v>
      </c>
      <c r="U122" s="107">
        <v>17941</v>
      </c>
      <c r="V122" s="107">
        <v>18863</v>
      </c>
      <c r="W122" s="107">
        <v>19177</v>
      </c>
      <c r="X122" s="107">
        <v>19479</v>
      </c>
      <c r="Y122" s="107">
        <v>19467</v>
      </c>
      <c r="Z122" s="107">
        <v>19925</v>
      </c>
      <c r="AA122" s="107">
        <v>20193</v>
      </c>
      <c r="AB122" s="107">
        <v>20811</v>
      </c>
      <c r="AC122" s="107">
        <v>21209</v>
      </c>
      <c r="AD122" s="107">
        <v>21453</v>
      </c>
      <c r="AE122" s="107">
        <v>21351</v>
      </c>
      <c r="AF122" s="107">
        <v>21079</v>
      </c>
      <c r="AG122" s="107">
        <v>20519</v>
      </c>
      <c r="AH122" s="107">
        <v>19795</v>
      </c>
      <c r="AI122" s="107">
        <v>19744</v>
      </c>
      <c r="AJ122" s="107">
        <v>19371</v>
      </c>
      <c r="AK122" s="107">
        <v>19369</v>
      </c>
      <c r="AL122" s="107">
        <v>19377</v>
      </c>
      <c r="AM122" s="107">
        <v>18309</v>
      </c>
      <c r="AN122" s="107">
        <v>17355</v>
      </c>
      <c r="AO122" s="107">
        <v>16369</v>
      </c>
      <c r="AP122" s="107">
        <v>15708</v>
      </c>
      <c r="AQ122" s="107">
        <v>14319</v>
      </c>
      <c r="AR122" s="107">
        <v>13971</v>
      </c>
      <c r="AS122" s="107">
        <v>13374</v>
      </c>
      <c r="AT122" s="107">
        <v>12865</v>
      </c>
      <c r="AU122" s="107">
        <v>12513</v>
      </c>
      <c r="AV122" s="107">
        <v>11787</v>
      </c>
      <c r="AW122" s="107">
        <v>11461</v>
      </c>
      <c r="AX122" s="107">
        <v>11655</v>
      </c>
      <c r="AY122" s="107">
        <f t="shared" si="36"/>
        <v>249830</v>
      </c>
      <c r="AZ122" s="107">
        <f t="shared" si="37"/>
        <v>778639</v>
      </c>
      <c r="BA122" s="107">
        <f t="shared" si="38"/>
        <v>105353.311</v>
      </c>
      <c r="BB122" s="108">
        <f t="shared" si="39"/>
        <v>13.530443633057168</v>
      </c>
      <c r="BC122" s="107">
        <f t="shared" si="40"/>
        <v>64465691.0009</v>
      </c>
      <c r="BD122" s="108">
        <f t="shared" si="41"/>
        <v>1327451.7186</v>
      </c>
    </row>
    <row r="123" spans="1:56" x14ac:dyDescent="0.25">
      <c r="A123" s="112">
        <v>15</v>
      </c>
      <c r="B123" s="101" t="s">
        <v>536</v>
      </c>
      <c r="C123" s="107">
        <v>13471</v>
      </c>
      <c r="D123" s="107">
        <v>13138</v>
      </c>
      <c r="E123" s="107">
        <v>13067</v>
      </c>
      <c r="F123" s="107">
        <v>12614</v>
      </c>
      <c r="G123" s="107">
        <v>12831</v>
      </c>
      <c r="H123" s="107">
        <v>12996</v>
      </c>
      <c r="I123" s="107">
        <v>13667</v>
      </c>
      <c r="J123" s="107">
        <v>14185</v>
      </c>
      <c r="K123" s="107">
        <v>14076</v>
      </c>
      <c r="L123" s="107">
        <v>14506</v>
      </c>
      <c r="M123" s="107">
        <v>14498</v>
      </c>
      <c r="N123" s="107">
        <v>14726</v>
      </c>
      <c r="O123" s="107">
        <v>15026</v>
      </c>
      <c r="P123" s="107">
        <v>15298</v>
      </c>
      <c r="Q123" s="107">
        <v>15841</v>
      </c>
      <c r="R123" s="107">
        <v>16630</v>
      </c>
      <c r="S123" s="107">
        <v>17231</v>
      </c>
      <c r="T123" s="107">
        <v>18080</v>
      </c>
      <c r="U123" s="107">
        <v>18611</v>
      </c>
      <c r="V123" s="107">
        <v>19472</v>
      </c>
      <c r="W123" s="107">
        <v>20086</v>
      </c>
      <c r="X123" s="107">
        <v>20583</v>
      </c>
      <c r="Y123" s="107">
        <v>21182</v>
      </c>
      <c r="Z123" s="107">
        <v>21308</v>
      </c>
      <c r="AA123" s="107">
        <v>21048</v>
      </c>
      <c r="AB123" s="107">
        <v>20990</v>
      </c>
      <c r="AC123" s="107">
        <v>20562</v>
      </c>
      <c r="AD123" s="107">
        <v>20723</v>
      </c>
      <c r="AE123" s="107">
        <v>20171</v>
      </c>
      <c r="AF123" s="107">
        <v>20797</v>
      </c>
      <c r="AG123" s="107">
        <v>20251</v>
      </c>
      <c r="AH123" s="107">
        <v>20337</v>
      </c>
      <c r="AI123" s="107">
        <v>20483</v>
      </c>
      <c r="AJ123" s="107">
        <v>19749</v>
      </c>
      <c r="AK123" s="107">
        <v>19630</v>
      </c>
      <c r="AL123" s="107">
        <v>19922</v>
      </c>
      <c r="AM123" s="107">
        <v>18512</v>
      </c>
      <c r="AN123" s="107">
        <v>17563</v>
      </c>
      <c r="AO123" s="107">
        <v>17206</v>
      </c>
      <c r="AP123" s="107">
        <v>17279</v>
      </c>
      <c r="AQ123" s="107">
        <v>17090</v>
      </c>
      <c r="AR123" s="107">
        <v>16542</v>
      </c>
      <c r="AS123" s="107">
        <v>16392</v>
      </c>
      <c r="AT123" s="107">
        <v>14375</v>
      </c>
      <c r="AU123" s="107">
        <v>14192</v>
      </c>
      <c r="AV123" s="107">
        <v>13081</v>
      </c>
      <c r="AW123" s="107">
        <v>13434</v>
      </c>
      <c r="AX123" s="107">
        <v>13164</v>
      </c>
      <c r="AY123" s="107">
        <f t="shared" si="36"/>
        <v>261881</v>
      </c>
      <c r="AZ123" s="107">
        <f t="shared" si="37"/>
        <v>816616</v>
      </c>
      <c r="BA123" s="107">
        <f t="shared" si="38"/>
        <v>110435.21769999999</v>
      </c>
      <c r="BB123" s="108">
        <f t="shared" si="39"/>
        <v>13.52351872850887</v>
      </c>
      <c r="BC123" s="107">
        <f t="shared" si="40"/>
        <v>67575309.71063</v>
      </c>
      <c r="BD123" s="108">
        <f t="shared" si="41"/>
        <v>1391483.7430199999</v>
      </c>
    </row>
    <row r="124" spans="1:56" x14ac:dyDescent="0.25">
      <c r="A124" s="112">
        <v>16</v>
      </c>
      <c r="B124" s="101" t="s">
        <v>569</v>
      </c>
      <c r="C124" s="107">
        <v>7065</v>
      </c>
      <c r="D124" s="107">
        <v>7022</v>
      </c>
      <c r="E124" s="107">
        <v>6995</v>
      </c>
      <c r="F124" s="107">
        <v>6804</v>
      </c>
      <c r="G124" s="107">
        <v>6911</v>
      </c>
      <c r="H124" s="107">
        <v>6900</v>
      </c>
      <c r="I124" s="107">
        <v>7080</v>
      </c>
      <c r="J124" s="107">
        <v>7326</v>
      </c>
      <c r="K124" s="107">
        <v>7223</v>
      </c>
      <c r="L124" s="107">
        <v>7069</v>
      </c>
      <c r="M124" s="107">
        <v>7528</v>
      </c>
      <c r="N124" s="107">
        <v>7715</v>
      </c>
      <c r="O124" s="107">
        <v>7871</v>
      </c>
      <c r="P124" s="107">
        <v>8212</v>
      </c>
      <c r="Q124" s="107">
        <v>8476</v>
      </c>
      <c r="R124" s="107">
        <v>9292</v>
      </c>
      <c r="S124" s="107">
        <v>9421</v>
      </c>
      <c r="T124" s="107">
        <v>10078</v>
      </c>
      <c r="U124" s="107">
        <v>10693</v>
      </c>
      <c r="V124" s="107">
        <v>11394</v>
      </c>
      <c r="W124" s="107">
        <v>11342</v>
      </c>
      <c r="X124" s="107">
        <v>12005</v>
      </c>
      <c r="Y124" s="107">
        <v>11801</v>
      </c>
      <c r="Z124" s="107">
        <v>12380</v>
      </c>
      <c r="AA124" s="107">
        <v>11715</v>
      </c>
      <c r="AB124" s="107">
        <v>11525</v>
      </c>
      <c r="AC124" s="107">
        <v>11442</v>
      </c>
      <c r="AD124" s="107">
        <v>11110</v>
      </c>
      <c r="AE124" s="107">
        <v>10953</v>
      </c>
      <c r="AF124" s="107">
        <v>10966</v>
      </c>
      <c r="AG124" s="107">
        <v>10846</v>
      </c>
      <c r="AH124" s="107">
        <v>10804</v>
      </c>
      <c r="AI124" s="107">
        <v>10316</v>
      </c>
      <c r="AJ124" s="107">
        <v>10111</v>
      </c>
      <c r="AK124" s="107">
        <v>10130</v>
      </c>
      <c r="AL124" s="107">
        <v>10214</v>
      </c>
      <c r="AM124" s="107">
        <v>9642</v>
      </c>
      <c r="AN124" s="107">
        <v>9330</v>
      </c>
      <c r="AO124" s="107">
        <v>9100</v>
      </c>
      <c r="AP124" s="107">
        <v>9201</v>
      </c>
      <c r="AQ124" s="107">
        <v>8874</v>
      </c>
      <c r="AR124" s="107">
        <v>8499</v>
      </c>
      <c r="AS124" s="107">
        <v>8261</v>
      </c>
      <c r="AT124" s="107">
        <v>7600</v>
      </c>
      <c r="AU124" s="107">
        <v>7155</v>
      </c>
      <c r="AV124" s="107">
        <v>6697</v>
      </c>
      <c r="AW124" s="107">
        <v>6516</v>
      </c>
      <c r="AX124" s="107">
        <v>6655</v>
      </c>
      <c r="AY124" s="107">
        <f t="shared" si="36"/>
        <v>138988</v>
      </c>
      <c r="AZ124" s="107">
        <f t="shared" si="37"/>
        <v>436265</v>
      </c>
      <c r="BA124" s="107">
        <f t="shared" si="38"/>
        <v>58611.239600000001</v>
      </c>
      <c r="BB124" s="108">
        <f t="shared" si="39"/>
        <v>13.434779228221378</v>
      </c>
      <c r="BC124" s="107">
        <f t="shared" si="40"/>
        <v>35864217.511239998</v>
      </c>
      <c r="BD124" s="108">
        <f t="shared" si="41"/>
        <v>738501.61895999999</v>
      </c>
    </row>
    <row r="125" spans="1:56" x14ac:dyDescent="0.25">
      <c r="A125" s="112">
        <v>17</v>
      </c>
      <c r="B125" s="101" t="s">
        <v>542</v>
      </c>
      <c r="C125" s="107">
        <v>2011</v>
      </c>
      <c r="D125" s="107">
        <v>1938</v>
      </c>
      <c r="E125" s="107">
        <v>1949</v>
      </c>
      <c r="F125" s="107">
        <v>1938</v>
      </c>
      <c r="G125" s="107">
        <v>1991</v>
      </c>
      <c r="H125" s="107">
        <v>1979</v>
      </c>
      <c r="I125" s="107">
        <v>2095</v>
      </c>
      <c r="J125" s="107">
        <v>2236</v>
      </c>
      <c r="K125" s="107">
        <v>2287</v>
      </c>
      <c r="L125" s="107">
        <v>2320</v>
      </c>
      <c r="M125" s="107">
        <v>2348</v>
      </c>
      <c r="N125" s="107">
        <v>2256</v>
      </c>
      <c r="O125" s="107">
        <v>2421</v>
      </c>
      <c r="P125" s="107">
        <v>2363</v>
      </c>
      <c r="Q125" s="107">
        <v>2383</v>
      </c>
      <c r="R125" s="107">
        <v>2315</v>
      </c>
      <c r="S125" s="107">
        <v>2491</v>
      </c>
      <c r="T125" s="107">
        <v>2564</v>
      </c>
      <c r="U125" s="107">
        <v>2716</v>
      </c>
      <c r="V125" s="107">
        <v>2785</v>
      </c>
      <c r="W125" s="107">
        <v>2823</v>
      </c>
      <c r="X125" s="107">
        <v>2855</v>
      </c>
      <c r="Y125" s="107">
        <v>2922</v>
      </c>
      <c r="Z125" s="107">
        <v>3007</v>
      </c>
      <c r="AA125" s="107">
        <v>2915</v>
      </c>
      <c r="AB125" s="107">
        <v>2918</v>
      </c>
      <c r="AC125" s="107">
        <v>2954</v>
      </c>
      <c r="AD125" s="107">
        <v>2873</v>
      </c>
      <c r="AE125" s="107">
        <v>2935</v>
      </c>
      <c r="AF125" s="107">
        <v>3026</v>
      </c>
      <c r="AG125" s="107">
        <v>3146</v>
      </c>
      <c r="AH125" s="107">
        <v>3250</v>
      </c>
      <c r="AI125" s="107">
        <v>3247</v>
      </c>
      <c r="AJ125" s="107">
        <v>3196</v>
      </c>
      <c r="AK125" s="107">
        <v>3086</v>
      </c>
      <c r="AL125" s="107">
        <v>3236</v>
      </c>
      <c r="AM125" s="107">
        <v>3281</v>
      </c>
      <c r="AN125" s="107">
        <v>3119</v>
      </c>
      <c r="AO125" s="107">
        <v>3078</v>
      </c>
      <c r="AP125" s="107">
        <v>3207</v>
      </c>
      <c r="AQ125" s="107">
        <v>2924</v>
      </c>
      <c r="AR125" s="107">
        <v>2782</v>
      </c>
      <c r="AS125" s="107">
        <v>2577</v>
      </c>
      <c r="AT125" s="107">
        <v>2308</v>
      </c>
      <c r="AU125" s="107">
        <v>2154</v>
      </c>
      <c r="AV125" s="107">
        <v>2027</v>
      </c>
      <c r="AW125" s="107">
        <v>2042</v>
      </c>
      <c r="AX125" s="107">
        <v>2139</v>
      </c>
      <c r="AY125" s="107">
        <f t="shared" si="36"/>
        <v>39885</v>
      </c>
      <c r="AZ125" s="107">
        <f t="shared" si="37"/>
        <v>125413</v>
      </c>
      <c r="BA125" s="107">
        <f t="shared" si="38"/>
        <v>16819.504499999999</v>
      </c>
      <c r="BB125" s="108">
        <f t="shared" si="39"/>
        <v>13.41129268895569</v>
      </c>
      <c r="BC125" s="107">
        <f t="shared" si="40"/>
        <v>10291854.803549999</v>
      </c>
      <c r="BD125" s="108">
        <f t="shared" si="41"/>
        <v>211925.75669999997</v>
      </c>
    </row>
    <row r="126" spans="1:56" x14ac:dyDescent="0.25">
      <c r="A126" s="112">
        <v>18</v>
      </c>
      <c r="B126" s="101" t="s">
        <v>563</v>
      </c>
      <c r="C126" s="107">
        <v>10555</v>
      </c>
      <c r="D126" s="107">
        <v>9924</v>
      </c>
      <c r="E126" s="107">
        <v>10195</v>
      </c>
      <c r="F126" s="107">
        <v>10724</v>
      </c>
      <c r="G126" s="107">
        <v>10826</v>
      </c>
      <c r="H126" s="107">
        <v>11099</v>
      </c>
      <c r="I126" s="107">
        <v>11689</v>
      </c>
      <c r="J126" s="107">
        <v>12254</v>
      </c>
      <c r="K126" s="107">
        <v>12247</v>
      </c>
      <c r="L126" s="107">
        <v>12794</v>
      </c>
      <c r="M126" s="107">
        <v>13216</v>
      </c>
      <c r="N126" s="107">
        <v>13420</v>
      </c>
      <c r="O126" s="107">
        <v>13371</v>
      </c>
      <c r="P126" s="107">
        <v>13750</v>
      </c>
      <c r="Q126" s="107">
        <v>14031</v>
      </c>
      <c r="R126" s="107">
        <v>14526</v>
      </c>
      <c r="S126" s="107">
        <v>15125</v>
      </c>
      <c r="T126" s="107">
        <v>16044</v>
      </c>
      <c r="U126" s="107">
        <v>16857</v>
      </c>
      <c r="V126" s="107">
        <v>17164</v>
      </c>
      <c r="W126" s="107">
        <v>17682</v>
      </c>
      <c r="X126" s="107">
        <v>17900</v>
      </c>
      <c r="Y126" s="107">
        <v>18287</v>
      </c>
      <c r="Z126" s="107">
        <v>18921</v>
      </c>
      <c r="AA126" s="107">
        <v>18901</v>
      </c>
      <c r="AB126" s="107">
        <v>19041</v>
      </c>
      <c r="AC126" s="107">
        <v>19179</v>
      </c>
      <c r="AD126" s="107">
        <v>18923</v>
      </c>
      <c r="AE126" s="107">
        <v>18731</v>
      </c>
      <c r="AF126" s="107">
        <v>18355</v>
      </c>
      <c r="AG126" s="107">
        <v>18013</v>
      </c>
      <c r="AH126" s="107">
        <v>17717</v>
      </c>
      <c r="AI126" s="107">
        <v>17852</v>
      </c>
      <c r="AJ126" s="107">
        <v>17644</v>
      </c>
      <c r="AK126" s="107">
        <v>17479</v>
      </c>
      <c r="AL126" s="107">
        <v>17478</v>
      </c>
      <c r="AM126" s="107">
        <v>16459</v>
      </c>
      <c r="AN126" s="107">
        <v>16052</v>
      </c>
      <c r="AO126" s="107">
        <v>15267</v>
      </c>
      <c r="AP126" s="107">
        <v>14792</v>
      </c>
      <c r="AQ126" s="107">
        <v>13926</v>
      </c>
      <c r="AR126" s="107">
        <v>13081</v>
      </c>
      <c r="AS126" s="107">
        <v>12953</v>
      </c>
      <c r="AT126" s="107">
        <v>12576</v>
      </c>
      <c r="AU126" s="107">
        <v>12099</v>
      </c>
      <c r="AV126" s="107">
        <v>11664</v>
      </c>
      <c r="AW126" s="107">
        <v>11274</v>
      </c>
      <c r="AX126" s="107">
        <v>10697</v>
      </c>
      <c r="AY126" s="107">
        <f t="shared" si="36"/>
        <v>225790</v>
      </c>
      <c r="AZ126" s="107">
        <f t="shared" si="37"/>
        <v>712754</v>
      </c>
      <c r="BA126" s="107">
        <f t="shared" si="38"/>
        <v>95215.643000000011</v>
      </c>
      <c r="BB126" s="108">
        <f t="shared" si="39"/>
        <v>13.358836709439723</v>
      </c>
      <c r="BC126" s="107">
        <f t="shared" si="40"/>
        <v>58262451.951700002</v>
      </c>
      <c r="BD126" s="108">
        <f t="shared" si="41"/>
        <v>1199717.1018000001</v>
      </c>
    </row>
    <row r="127" spans="1:56" x14ac:dyDescent="0.25">
      <c r="A127" s="112">
        <v>19</v>
      </c>
      <c r="B127" s="101" t="s">
        <v>554</v>
      </c>
      <c r="C127" s="107">
        <v>16746</v>
      </c>
      <c r="D127" s="107">
        <v>16160</v>
      </c>
      <c r="E127" s="107">
        <v>15900</v>
      </c>
      <c r="F127" s="107">
        <v>15964</v>
      </c>
      <c r="G127" s="107">
        <v>15812</v>
      </c>
      <c r="H127" s="107">
        <v>15857</v>
      </c>
      <c r="I127" s="107">
        <v>16871</v>
      </c>
      <c r="J127" s="107">
        <v>17860</v>
      </c>
      <c r="K127" s="107">
        <v>17675</v>
      </c>
      <c r="L127" s="107">
        <v>17850</v>
      </c>
      <c r="M127" s="107">
        <v>18595</v>
      </c>
      <c r="N127" s="107">
        <v>18709</v>
      </c>
      <c r="O127" s="107">
        <v>19555</v>
      </c>
      <c r="P127" s="107">
        <v>20268</v>
      </c>
      <c r="Q127" s="107">
        <v>21184</v>
      </c>
      <c r="R127" s="107">
        <v>22436</v>
      </c>
      <c r="S127" s="107">
        <v>23215</v>
      </c>
      <c r="T127" s="107">
        <v>24683</v>
      </c>
      <c r="U127" s="107">
        <v>25581</v>
      </c>
      <c r="V127" s="107">
        <v>26908</v>
      </c>
      <c r="W127" s="107">
        <v>26961</v>
      </c>
      <c r="X127" s="107">
        <v>28121</v>
      </c>
      <c r="Y127" s="107">
        <v>28518</v>
      </c>
      <c r="Z127" s="107">
        <v>28678</v>
      </c>
      <c r="AA127" s="107">
        <v>28687</v>
      </c>
      <c r="AB127" s="107">
        <v>28049</v>
      </c>
      <c r="AC127" s="107">
        <v>28045</v>
      </c>
      <c r="AD127" s="107">
        <v>27919</v>
      </c>
      <c r="AE127" s="107">
        <v>27270</v>
      </c>
      <c r="AF127" s="107">
        <v>26725</v>
      </c>
      <c r="AG127" s="107">
        <v>26590</v>
      </c>
      <c r="AH127" s="107">
        <v>26319</v>
      </c>
      <c r="AI127" s="107">
        <v>26674</v>
      </c>
      <c r="AJ127" s="107">
        <v>25753</v>
      </c>
      <c r="AK127" s="107">
        <v>25453</v>
      </c>
      <c r="AL127" s="107">
        <v>26012</v>
      </c>
      <c r="AM127" s="107">
        <v>24577</v>
      </c>
      <c r="AN127" s="107">
        <v>23396</v>
      </c>
      <c r="AO127" s="107">
        <v>22177</v>
      </c>
      <c r="AP127" s="107">
        <v>22302</v>
      </c>
      <c r="AQ127" s="107">
        <v>21718</v>
      </c>
      <c r="AR127" s="107">
        <v>20936</v>
      </c>
      <c r="AS127" s="107">
        <v>20534</v>
      </c>
      <c r="AT127" s="107">
        <v>18959</v>
      </c>
      <c r="AU127" s="107">
        <v>18712</v>
      </c>
      <c r="AV127" s="107">
        <v>17856</v>
      </c>
      <c r="AW127" s="107">
        <v>17608</v>
      </c>
      <c r="AX127" s="107">
        <v>17456</v>
      </c>
      <c r="AY127" s="107">
        <f t="shared" si="36"/>
        <v>335340</v>
      </c>
      <c r="AZ127" s="107">
        <f t="shared" si="37"/>
        <v>1069834</v>
      </c>
      <c r="BA127" s="107">
        <f t="shared" si="38"/>
        <v>141412.878</v>
      </c>
      <c r="BB127" s="108">
        <f t="shared" si="39"/>
        <v>13.218207497611777</v>
      </c>
      <c r="BC127" s="107">
        <f t="shared" si="40"/>
        <v>86530540.048199996</v>
      </c>
      <c r="BD127" s="108">
        <f t="shared" si="41"/>
        <v>1781802.2627999999</v>
      </c>
    </row>
    <row r="128" spans="1:56" x14ac:dyDescent="0.25">
      <c r="A128" s="112">
        <v>20</v>
      </c>
      <c r="B128" s="101" t="s">
        <v>553</v>
      </c>
      <c r="C128" s="107">
        <v>61828</v>
      </c>
      <c r="D128" s="107">
        <v>60605</v>
      </c>
      <c r="E128" s="107">
        <v>61774</v>
      </c>
      <c r="F128" s="107">
        <v>62023</v>
      </c>
      <c r="G128" s="107">
        <v>61689</v>
      </c>
      <c r="H128" s="107">
        <v>63723</v>
      </c>
      <c r="I128" s="107">
        <v>66887</v>
      </c>
      <c r="J128" s="107">
        <v>70122</v>
      </c>
      <c r="K128" s="107">
        <v>70085</v>
      </c>
      <c r="L128" s="107">
        <v>71940</v>
      </c>
      <c r="M128" s="107">
        <v>74895</v>
      </c>
      <c r="N128" s="107">
        <v>75877</v>
      </c>
      <c r="O128" s="107">
        <v>79001</v>
      </c>
      <c r="P128" s="107">
        <v>81454</v>
      </c>
      <c r="Q128" s="107">
        <v>84992</v>
      </c>
      <c r="R128" s="107">
        <v>89121</v>
      </c>
      <c r="S128" s="107">
        <v>91260</v>
      </c>
      <c r="T128" s="107">
        <v>96906</v>
      </c>
      <c r="U128" s="107">
        <v>101339</v>
      </c>
      <c r="V128" s="107">
        <v>104810</v>
      </c>
      <c r="W128" s="107">
        <v>109020</v>
      </c>
      <c r="X128" s="107">
        <v>114684</v>
      </c>
      <c r="Y128" s="107">
        <v>116493</v>
      </c>
      <c r="Z128" s="107">
        <v>120676</v>
      </c>
      <c r="AA128" s="107">
        <v>119732</v>
      </c>
      <c r="AB128" s="107">
        <v>119168</v>
      </c>
      <c r="AC128" s="107">
        <v>114989</v>
      </c>
      <c r="AD128" s="107">
        <v>113080</v>
      </c>
      <c r="AE128" s="107">
        <v>111283</v>
      </c>
      <c r="AF128" s="107">
        <v>107385</v>
      </c>
      <c r="AG128" s="107">
        <v>105977</v>
      </c>
      <c r="AH128" s="107">
        <v>104886</v>
      </c>
      <c r="AI128" s="107">
        <v>103802</v>
      </c>
      <c r="AJ128" s="107">
        <v>100186</v>
      </c>
      <c r="AK128" s="107">
        <v>98967</v>
      </c>
      <c r="AL128" s="107">
        <v>98602</v>
      </c>
      <c r="AM128" s="107">
        <v>94317</v>
      </c>
      <c r="AN128" s="107">
        <v>90645</v>
      </c>
      <c r="AO128" s="107">
        <v>86685</v>
      </c>
      <c r="AP128" s="107">
        <v>86129</v>
      </c>
      <c r="AQ128" s="107">
        <v>83031</v>
      </c>
      <c r="AR128" s="107">
        <v>80863</v>
      </c>
      <c r="AS128" s="107">
        <v>79113</v>
      </c>
      <c r="AT128" s="107">
        <v>73675</v>
      </c>
      <c r="AU128" s="107">
        <v>71199</v>
      </c>
      <c r="AV128" s="107">
        <v>67050</v>
      </c>
      <c r="AW128" s="107">
        <v>67008</v>
      </c>
      <c r="AX128" s="107">
        <v>65741</v>
      </c>
      <c r="AY128" s="107">
        <f t="shared" si="36"/>
        <v>1324182</v>
      </c>
      <c r="AZ128" s="107">
        <f t="shared" si="37"/>
        <v>4234717</v>
      </c>
      <c r="BA128" s="107">
        <f t="shared" si="38"/>
        <v>558407.54940000002</v>
      </c>
      <c r="BB128" s="108">
        <f t="shared" si="39"/>
        <v>13.186419526971934</v>
      </c>
      <c r="BC128" s="107">
        <f t="shared" si="40"/>
        <v>341689579.47785997</v>
      </c>
      <c r="BD128" s="108">
        <f t="shared" si="41"/>
        <v>7035935.1224400001</v>
      </c>
    </row>
    <row r="129" spans="1:56" x14ac:dyDescent="0.25">
      <c r="A129" s="112">
        <v>21</v>
      </c>
      <c r="B129" s="101" t="s">
        <v>544</v>
      </c>
      <c r="C129" s="107">
        <v>7474</v>
      </c>
      <c r="D129" s="107">
        <v>7493</v>
      </c>
      <c r="E129" s="107">
        <v>7642</v>
      </c>
      <c r="F129" s="107">
        <v>7584</v>
      </c>
      <c r="G129" s="107">
        <v>7440</v>
      </c>
      <c r="H129" s="107">
        <v>7736</v>
      </c>
      <c r="I129" s="107">
        <v>7747</v>
      </c>
      <c r="J129" s="107">
        <v>7869</v>
      </c>
      <c r="K129" s="107">
        <v>7913</v>
      </c>
      <c r="L129" s="107">
        <v>8011</v>
      </c>
      <c r="M129" s="107">
        <v>7976</v>
      </c>
      <c r="N129" s="107">
        <v>8326</v>
      </c>
      <c r="O129" s="107">
        <v>8282</v>
      </c>
      <c r="P129" s="107">
        <v>8463</v>
      </c>
      <c r="Q129" s="107">
        <v>8984</v>
      </c>
      <c r="R129" s="107">
        <v>9112</v>
      </c>
      <c r="S129" s="107">
        <v>9663</v>
      </c>
      <c r="T129" s="107">
        <v>10091</v>
      </c>
      <c r="U129" s="107">
        <v>10746</v>
      </c>
      <c r="V129" s="107">
        <v>11745</v>
      </c>
      <c r="W129" s="107">
        <v>12063</v>
      </c>
      <c r="X129" s="107">
        <v>12705</v>
      </c>
      <c r="Y129" s="107">
        <v>13017</v>
      </c>
      <c r="Z129" s="107">
        <v>12693</v>
      </c>
      <c r="AA129" s="107">
        <v>12847</v>
      </c>
      <c r="AB129" s="107">
        <v>12667</v>
      </c>
      <c r="AC129" s="107">
        <v>12270</v>
      </c>
      <c r="AD129" s="107">
        <v>12259</v>
      </c>
      <c r="AE129" s="107">
        <v>12027</v>
      </c>
      <c r="AF129" s="107">
        <v>11891</v>
      </c>
      <c r="AG129" s="107">
        <v>11518</v>
      </c>
      <c r="AH129" s="107">
        <v>11417</v>
      </c>
      <c r="AI129" s="107">
        <v>11439</v>
      </c>
      <c r="AJ129" s="107">
        <v>11227</v>
      </c>
      <c r="AK129" s="107">
        <v>11037</v>
      </c>
      <c r="AL129" s="107">
        <v>11314</v>
      </c>
      <c r="AM129" s="107">
        <v>10627</v>
      </c>
      <c r="AN129" s="107">
        <v>10440</v>
      </c>
      <c r="AO129" s="107">
        <v>10094</v>
      </c>
      <c r="AP129" s="107">
        <v>10151</v>
      </c>
      <c r="AQ129" s="107">
        <v>9895</v>
      </c>
      <c r="AR129" s="107">
        <v>9702</v>
      </c>
      <c r="AS129" s="107">
        <v>9335</v>
      </c>
      <c r="AT129" s="107">
        <v>8822</v>
      </c>
      <c r="AU129" s="107">
        <v>8749</v>
      </c>
      <c r="AV129" s="107">
        <v>8346</v>
      </c>
      <c r="AW129" s="107">
        <v>8088</v>
      </c>
      <c r="AX129" s="107">
        <v>8078</v>
      </c>
      <c r="AY129" s="107">
        <f t="shared" si="36"/>
        <v>147806</v>
      </c>
      <c r="AZ129" s="107">
        <f t="shared" si="37"/>
        <v>475015</v>
      </c>
      <c r="BA129" s="107">
        <f t="shared" si="38"/>
        <v>62329.790200000003</v>
      </c>
      <c r="BB129" s="108">
        <f t="shared" si="39"/>
        <v>13.121646726945466</v>
      </c>
      <c r="BC129" s="107">
        <f t="shared" si="40"/>
        <v>38139598.623379998</v>
      </c>
      <c r="BD129" s="108">
        <f t="shared" si="41"/>
        <v>785355.35652000003</v>
      </c>
    </row>
    <row r="130" spans="1:56" x14ac:dyDescent="0.25">
      <c r="A130" s="112">
        <v>22</v>
      </c>
      <c r="B130" s="101" t="s">
        <v>576</v>
      </c>
      <c r="C130" s="107">
        <v>53680</v>
      </c>
      <c r="D130" s="107">
        <v>51971</v>
      </c>
      <c r="E130" s="107">
        <v>52916</v>
      </c>
      <c r="F130" s="107">
        <v>52138</v>
      </c>
      <c r="G130" s="107">
        <v>52151</v>
      </c>
      <c r="H130" s="107">
        <v>53400</v>
      </c>
      <c r="I130" s="107">
        <v>55397</v>
      </c>
      <c r="J130" s="107">
        <v>58161</v>
      </c>
      <c r="K130" s="107">
        <v>58377</v>
      </c>
      <c r="L130" s="107">
        <v>59665</v>
      </c>
      <c r="M130" s="107">
        <v>60888</v>
      </c>
      <c r="N130" s="107">
        <v>61444</v>
      </c>
      <c r="O130" s="107">
        <v>62445</v>
      </c>
      <c r="P130" s="107">
        <v>64725</v>
      </c>
      <c r="Q130" s="107">
        <v>67119</v>
      </c>
      <c r="R130" s="107">
        <v>69280</v>
      </c>
      <c r="S130" s="107">
        <v>71913</v>
      </c>
      <c r="T130" s="107">
        <v>76675</v>
      </c>
      <c r="U130" s="107">
        <v>80229</v>
      </c>
      <c r="V130" s="107">
        <v>84721</v>
      </c>
      <c r="W130" s="107">
        <v>87932</v>
      </c>
      <c r="X130" s="107">
        <v>93679</v>
      </c>
      <c r="Y130" s="107">
        <v>96460</v>
      </c>
      <c r="Z130" s="107">
        <v>97702</v>
      </c>
      <c r="AA130" s="107">
        <v>99004</v>
      </c>
      <c r="AB130" s="107">
        <v>98052</v>
      </c>
      <c r="AC130" s="107">
        <v>95118</v>
      </c>
      <c r="AD130" s="107">
        <v>93234</v>
      </c>
      <c r="AE130" s="107">
        <v>90963</v>
      </c>
      <c r="AF130" s="107">
        <v>89344</v>
      </c>
      <c r="AG130" s="107">
        <v>85914</v>
      </c>
      <c r="AH130" s="107">
        <v>84591</v>
      </c>
      <c r="AI130" s="107">
        <v>84762</v>
      </c>
      <c r="AJ130" s="107">
        <v>82643</v>
      </c>
      <c r="AK130" s="107">
        <v>81232</v>
      </c>
      <c r="AL130" s="107">
        <v>81350</v>
      </c>
      <c r="AM130" s="107">
        <v>76175</v>
      </c>
      <c r="AN130" s="107">
        <v>73653</v>
      </c>
      <c r="AO130" s="107">
        <v>71253</v>
      </c>
      <c r="AP130" s="107">
        <v>71440</v>
      </c>
      <c r="AQ130" s="107">
        <v>70157</v>
      </c>
      <c r="AR130" s="107">
        <v>69689</v>
      </c>
      <c r="AS130" s="107">
        <v>67617</v>
      </c>
      <c r="AT130" s="107">
        <v>63466</v>
      </c>
      <c r="AU130" s="107">
        <v>61597</v>
      </c>
      <c r="AV130" s="107">
        <v>59714</v>
      </c>
      <c r="AW130" s="107">
        <v>59444</v>
      </c>
      <c r="AX130" s="107">
        <v>59100</v>
      </c>
      <c r="AY130" s="107">
        <f t="shared" si="36"/>
        <v>1082345</v>
      </c>
      <c r="AZ130" s="107">
        <f t="shared" si="37"/>
        <v>3492580</v>
      </c>
      <c r="BA130" s="107">
        <f t="shared" si="38"/>
        <v>456424.88649999996</v>
      </c>
      <c r="BB130" s="108">
        <f t="shared" si="39"/>
        <v>13.068416084957251</v>
      </c>
      <c r="BC130" s="107">
        <f t="shared" si="40"/>
        <v>279286388.04934996</v>
      </c>
      <c r="BD130" s="108">
        <f t="shared" si="41"/>
        <v>5750953.5698999995</v>
      </c>
    </row>
    <row r="131" spans="1:56" x14ac:dyDescent="0.25">
      <c r="A131" s="112">
        <v>23</v>
      </c>
      <c r="B131" s="101" t="s">
        <v>535</v>
      </c>
      <c r="C131" s="107">
        <v>3808</v>
      </c>
      <c r="D131" s="107">
        <v>3821</v>
      </c>
      <c r="E131" s="107">
        <v>3718</v>
      </c>
      <c r="F131" s="107">
        <v>3843</v>
      </c>
      <c r="G131" s="107">
        <v>3942</v>
      </c>
      <c r="H131" s="107">
        <v>4037</v>
      </c>
      <c r="I131" s="107">
        <v>4100</v>
      </c>
      <c r="J131" s="107">
        <v>4258</v>
      </c>
      <c r="K131" s="107">
        <v>4119</v>
      </c>
      <c r="L131" s="107">
        <v>4285</v>
      </c>
      <c r="M131" s="107">
        <v>4411</v>
      </c>
      <c r="N131" s="107">
        <v>4420</v>
      </c>
      <c r="O131" s="107">
        <v>4470</v>
      </c>
      <c r="P131" s="107">
        <v>4539</v>
      </c>
      <c r="Q131" s="107">
        <v>4530</v>
      </c>
      <c r="R131" s="107">
        <v>4496</v>
      </c>
      <c r="S131" s="107">
        <v>4770</v>
      </c>
      <c r="T131" s="107">
        <v>5062</v>
      </c>
      <c r="U131" s="107">
        <v>5172</v>
      </c>
      <c r="V131" s="107">
        <v>5288</v>
      </c>
      <c r="W131" s="107">
        <v>5345</v>
      </c>
      <c r="X131" s="107">
        <v>5464</v>
      </c>
      <c r="Y131" s="107">
        <v>5423</v>
      </c>
      <c r="Z131" s="107">
        <v>5711</v>
      </c>
      <c r="AA131" s="107">
        <v>5595</v>
      </c>
      <c r="AB131" s="107">
        <v>5641</v>
      </c>
      <c r="AC131" s="107">
        <v>5827</v>
      </c>
      <c r="AD131" s="107">
        <v>5776</v>
      </c>
      <c r="AE131" s="107">
        <v>5942</v>
      </c>
      <c r="AF131" s="107">
        <v>5886</v>
      </c>
      <c r="AG131" s="107">
        <v>6101</v>
      </c>
      <c r="AH131" s="107">
        <v>6329</v>
      </c>
      <c r="AI131" s="107">
        <v>6307</v>
      </c>
      <c r="AJ131" s="107">
        <v>6445</v>
      </c>
      <c r="AK131" s="107">
        <v>6531</v>
      </c>
      <c r="AL131" s="107">
        <v>6743</v>
      </c>
      <c r="AM131" s="107">
        <v>6611</v>
      </c>
      <c r="AN131" s="107">
        <v>6523</v>
      </c>
      <c r="AO131" s="107">
        <v>6366</v>
      </c>
      <c r="AP131" s="107">
        <v>6483</v>
      </c>
      <c r="AQ131" s="107">
        <v>6183</v>
      </c>
      <c r="AR131" s="107">
        <v>6035</v>
      </c>
      <c r="AS131" s="107">
        <v>5706</v>
      </c>
      <c r="AT131" s="107">
        <v>5143</v>
      </c>
      <c r="AU131" s="107">
        <v>4901</v>
      </c>
      <c r="AV131" s="107">
        <v>4650</v>
      </c>
      <c r="AW131" s="107">
        <v>4727</v>
      </c>
      <c r="AX131" s="107">
        <v>4614</v>
      </c>
      <c r="AY131" s="107">
        <f t="shared" si="36"/>
        <v>76629</v>
      </c>
      <c r="AZ131" s="107">
        <f t="shared" si="37"/>
        <v>250097</v>
      </c>
      <c r="BA131" s="107">
        <f t="shared" si="38"/>
        <v>32314.4493</v>
      </c>
      <c r="BB131" s="108">
        <f t="shared" si="39"/>
        <v>12.920766462612507</v>
      </c>
      <c r="BC131" s="107">
        <f t="shared" si="40"/>
        <v>19773211.526669998</v>
      </c>
      <c r="BD131" s="108">
        <f t="shared" si="41"/>
        <v>407162.06118000002</v>
      </c>
    </row>
    <row r="132" spans="1:56" x14ac:dyDescent="0.25">
      <c r="A132" s="112">
        <v>24</v>
      </c>
      <c r="B132" s="101" t="s">
        <v>508</v>
      </c>
      <c r="C132" s="107">
        <v>17773</v>
      </c>
      <c r="D132" s="107">
        <v>17473</v>
      </c>
      <c r="E132" s="107">
        <v>17589</v>
      </c>
      <c r="F132" s="107">
        <v>17674</v>
      </c>
      <c r="G132" s="107">
        <v>17562</v>
      </c>
      <c r="H132" s="107">
        <v>17701</v>
      </c>
      <c r="I132" s="107">
        <v>18094</v>
      </c>
      <c r="J132" s="107">
        <v>18949</v>
      </c>
      <c r="K132" s="107">
        <v>19223</v>
      </c>
      <c r="L132" s="107">
        <v>19433</v>
      </c>
      <c r="M132" s="107">
        <v>19734</v>
      </c>
      <c r="N132" s="107">
        <v>20455</v>
      </c>
      <c r="O132" s="107">
        <v>20530</v>
      </c>
      <c r="P132" s="107">
        <v>21381</v>
      </c>
      <c r="Q132" s="107">
        <v>22034</v>
      </c>
      <c r="R132" s="107">
        <v>22747</v>
      </c>
      <c r="S132" s="107">
        <v>23741</v>
      </c>
      <c r="T132" s="107">
        <v>25382</v>
      </c>
      <c r="U132" s="107">
        <v>26788</v>
      </c>
      <c r="V132" s="107">
        <v>28268</v>
      </c>
      <c r="W132" s="107">
        <v>29134</v>
      </c>
      <c r="X132" s="107">
        <v>30533</v>
      </c>
      <c r="Y132" s="107">
        <v>31080</v>
      </c>
      <c r="Z132" s="107">
        <v>31450</v>
      </c>
      <c r="AA132" s="107">
        <v>30922</v>
      </c>
      <c r="AB132" s="107">
        <v>31185</v>
      </c>
      <c r="AC132" s="107">
        <v>30420</v>
      </c>
      <c r="AD132" s="107">
        <v>30165</v>
      </c>
      <c r="AE132" s="107">
        <v>29850</v>
      </c>
      <c r="AF132" s="107">
        <v>29504</v>
      </c>
      <c r="AG132" s="107">
        <v>29450</v>
      </c>
      <c r="AH132" s="107">
        <v>28856</v>
      </c>
      <c r="AI132" s="107">
        <v>28742</v>
      </c>
      <c r="AJ132" s="107">
        <v>28238</v>
      </c>
      <c r="AK132" s="107">
        <v>27614</v>
      </c>
      <c r="AL132" s="107">
        <v>28762</v>
      </c>
      <c r="AM132" s="107">
        <v>27138</v>
      </c>
      <c r="AN132" s="107">
        <v>26163</v>
      </c>
      <c r="AO132" s="107">
        <v>25435</v>
      </c>
      <c r="AP132" s="107">
        <v>25323</v>
      </c>
      <c r="AQ132" s="107">
        <v>24683</v>
      </c>
      <c r="AR132" s="107">
        <v>24385</v>
      </c>
      <c r="AS132" s="107">
        <v>23803</v>
      </c>
      <c r="AT132" s="107">
        <v>21836</v>
      </c>
      <c r="AU132" s="107">
        <v>21997</v>
      </c>
      <c r="AV132" s="107">
        <v>20522</v>
      </c>
      <c r="AW132" s="107">
        <v>20657</v>
      </c>
      <c r="AX132" s="107">
        <v>21277</v>
      </c>
      <c r="AY132" s="107">
        <f t="shared" si="36"/>
        <v>357475</v>
      </c>
      <c r="AZ132" s="107">
        <f t="shared" si="37"/>
        <v>1171655</v>
      </c>
      <c r="BA132" s="107">
        <f t="shared" si="38"/>
        <v>150747.20749999999</v>
      </c>
      <c r="BB132" s="108">
        <f t="shared" si="39"/>
        <v>12.866177116984094</v>
      </c>
      <c r="BC132" s="107">
        <f t="shared" si="40"/>
        <v>92242216.269249991</v>
      </c>
      <c r="BD132" s="108">
        <f t="shared" si="41"/>
        <v>1899414.8144999999</v>
      </c>
    </row>
    <row r="133" spans="1:56" x14ac:dyDescent="0.25">
      <c r="A133" s="112">
        <v>25</v>
      </c>
      <c r="B133" s="101" t="s">
        <v>551</v>
      </c>
      <c r="C133" s="107">
        <v>4193</v>
      </c>
      <c r="D133" s="107">
        <v>4121</v>
      </c>
      <c r="E133" s="107">
        <v>4172</v>
      </c>
      <c r="F133" s="107">
        <v>4164</v>
      </c>
      <c r="G133" s="107">
        <v>4137</v>
      </c>
      <c r="H133" s="107">
        <v>4230</v>
      </c>
      <c r="I133" s="107">
        <v>4258</v>
      </c>
      <c r="J133" s="107">
        <v>4490</v>
      </c>
      <c r="K133" s="107">
        <v>4414</v>
      </c>
      <c r="L133" s="107">
        <v>4412</v>
      </c>
      <c r="M133" s="107">
        <v>4564</v>
      </c>
      <c r="N133" s="107">
        <v>4839</v>
      </c>
      <c r="O133" s="107">
        <v>4693</v>
      </c>
      <c r="P133" s="107">
        <v>4797</v>
      </c>
      <c r="Q133" s="107">
        <v>4996</v>
      </c>
      <c r="R133" s="107">
        <v>5253</v>
      </c>
      <c r="S133" s="107">
        <v>5503</v>
      </c>
      <c r="T133" s="107">
        <v>5756</v>
      </c>
      <c r="U133" s="107">
        <v>6218</v>
      </c>
      <c r="V133" s="107">
        <v>6620</v>
      </c>
      <c r="W133" s="107">
        <v>6898</v>
      </c>
      <c r="X133" s="107">
        <v>7245</v>
      </c>
      <c r="Y133" s="107">
        <v>7498</v>
      </c>
      <c r="Z133" s="107">
        <v>7533</v>
      </c>
      <c r="AA133" s="107">
        <v>7249</v>
      </c>
      <c r="AB133" s="107">
        <v>7340</v>
      </c>
      <c r="AC133" s="107">
        <v>7122</v>
      </c>
      <c r="AD133" s="107">
        <v>7073</v>
      </c>
      <c r="AE133" s="107">
        <v>6826</v>
      </c>
      <c r="AF133" s="107">
        <v>6831</v>
      </c>
      <c r="AG133" s="107">
        <v>6719</v>
      </c>
      <c r="AH133" s="107">
        <v>6747</v>
      </c>
      <c r="AI133" s="107">
        <v>6706</v>
      </c>
      <c r="AJ133" s="107">
        <v>6577</v>
      </c>
      <c r="AK133" s="107">
        <v>6557</v>
      </c>
      <c r="AL133" s="107">
        <v>6586</v>
      </c>
      <c r="AM133" s="107">
        <v>6282</v>
      </c>
      <c r="AN133" s="107">
        <v>6195</v>
      </c>
      <c r="AO133" s="107">
        <v>6313</v>
      </c>
      <c r="AP133" s="107">
        <v>6009</v>
      </c>
      <c r="AQ133" s="107">
        <v>5836</v>
      </c>
      <c r="AR133" s="107">
        <v>5520</v>
      </c>
      <c r="AS133" s="107">
        <v>5412</v>
      </c>
      <c r="AT133" s="107">
        <v>4985</v>
      </c>
      <c r="AU133" s="107">
        <v>4820</v>
      </c>
      <c r="AV133" s="107">
        <v>4631</v>
      </c>
      <c r="AW133" s="107">
        <v>4659</v>
      </c>
      <c r="AX133" s="107">
        <v>4597</v>
      </c>
      <c r="AY133" s="107">
        <f t="shared" si="36"/>
        <v>82992</v>
      </c>
      <c r="AZ133" s="107">
        <f t="shared" si="37"/>
        <v>272596</v>
      </c>
      <c r="BA133" s="107">
        <f t="shared" si="38"/>
        <v>34997.7264</v>
      </c>
      <c r="BB133" s="108">
        <f t="shared" si="39"/>
        <v>12.838679364334034</v>
      </c>
      <c r="BC133" s="107">
        <f t="shared" si="40"/>
        <v>21415108.784159999</v>
      </c>
      <c r="BD133" s="108">
        <f t="shared" si="41"/>
        <v>440971.35264</v>
      </c>
    </row>
    <row r="134" spans="1:56" x14ac:dyDescent="0.25">
      <c r="A134" s="112">
        <v>26</v>
      </c>
      <c r="B134" s="101" t="s">
        <v>567</v>
      </c>
      <c r="C134" s="107">
        <v>7701</v>
      </c>
      <c r="D134" s="107">
        <v>7551</v>
      </c>
      <c r="E134" s="107">
        <v>7685</v>
      </c>
      <c r="F134" s="107">
        <v>7497</v>
      </c>
      <c r="G134" s="107">
        <v>7558</v>
      </c>
      <c r="H134" s="107">
        <v>7727</v>
      </c>
      <c r="I134" s="107">
        <v>7513</v>
      </c>
      <c r="J134" s="107">
        <v>7942</v>
      </c>
      <c r="K134" s="107">
        <v>7879</v>
      </c>
      <c r="L134" s="107">
        <v>8137</v>
      </c>
      <c r="M134" s="107">
        <v>8040</v>
      </c>
      <c r="N134" s="107">
        <v>8645</v>
      </c>
      <c r="O134" s="107">
        <v>8645</v>
      </c>
      <c r="P134" s="107">
        <v>8907</v>
      </c>
      <c r="Q134" s="107">
        <v>9487</v>
      </c>
      <c r="R134" s="107">
        <v>9945</v>
      </c>
      <c r="S134" s="107">
        <v>10250</v>
      </c>
      <c r="T134" s="107">
        <v>11236</v>
      </c>
      <c r="U134" s="107">
        <v>11701</v>
      </c>
      <c r="V134" s="107">
        <v>12425</v>
      </c>
      <c r="W134" s="107">
        <v>12921</v>
      </c>
      <c r="X134" s="107">
        <v>13602</v>
      </c>
      <c r="Y134" s="107">
        <v>14154</v>
      </c>
      <c r="Z134" s="107">
        <v>14136</v>
      </c>
      <c r="AA134" s="107">
        <v>13972</v>
      </c>
      <c r="AB134" s="107">
        <v>13654</v>
      </c>
      <c r="AC134" s="107">
        <v>13198</v>
      </c>
      <c r="AD134" s="107">
        <v>13373</v>
      </c>
      <c r="AE134" s="107">
        <v>12711</v>
      </c>
      <c r="AF134" s="107">
        <v>12456</v>
      </c>
      <c r="AG134" s="107">
        <v>12332</v>
      </c>
      <c r="AH134" s="107">
        <v>12047</v>
      </c>
      <c r="AI134" s="107">
        <v>12292</v>
      </c>
      <c r="AJ134" s="107">
        <v>11976</v>
      </c>
      <c r="AK134" s="107">
        <v>11515</v>
      </c>
      <c r="AL134" s="107">
        <v>11602</v>
      </c>
      <c r="AM134" s="107">
        <v>10919</v>
      </c>
      <c r="AN134" s="107">
        <v>10911</v>
      </c>
      <c r="AO134" s="107">
        <v>10719</v>
      </c>
      <c r="AP134" s="107">
        <v>10670</v>
      </c>
      <c r="AQ134" s="107">
        <v>10371</v>
      </c>
      <c r="AR134" s="107">
        <v>10039</v>
      </c>
      <c r="AS134" s="107">
        <v>9882</v>
      </c>
      <c r="AT134" s="107">
        <v>9162</v>
      </c>
      <c r="AU134" s="107">
        <v>9287</v>
      </c>
      <c r="AV134" s="107">
        <v>8892</v>
      </c>
      <c r="AW134" s="107">
        <v>8763</v>
      </c>
      <c r="AX134" s="107">
        <v>8855</v>
      </c>
      <c r="AY134" s="107">
        <f t="shared" si="36"/>
        <v>152345</v>
      </c>
      <c r="AZ134" s="107">
        <f t="shared" si="37"/>
        <v>500882</v>
      </c>
      <c r="BA134" s="107">
        <f t="shared" si="38"/>
        <v>64243.886500000001</v>
      </c>
      <c r="BB134" s="108">
        <f t="shared" si="39"/>
        <v>12.826151967928574</v>
      </c>
      <c r="BC134" s="107">
        <f t="shared" si="40"/>
        <v>39310834.149350002</v>
      </c>
      <c r="BD134" s="108">
        <f t="shared" si="41"/>
        <v>809472.96990000003</v>
      </c>
    </row>
    <row r="135" spans="1:56" x14ac:dyDescent="0.25">
      <c r="A135" s="112">
        <v>27</v>
      </c>
      <c r="B135" s="101" t="s">
        <v>546</v>
      </c>
      <c r="C135" s="107">
        <v>2605</v>
      </c>
      <c r="D135" s="107">
        <v>2400</v>
      </c>
      <c r="E135" s="107">
        <v>2460</v>
      </c>
      <c r="F135" s="107">
        <v>2512</v>
      </c>
      <c r="G135" s="107">
        <v>2374</v>
      </c>
      <c r="H135" s="107">
        <v>2485</v>
      </c>
      <c r="I135" s="107">
        <v>2435</v>
      </c>
      <c r="J135" s="107">
        <v>2591</v>
      </c>
      <c r="K135" s="107">
        <v>2536</v>
      </c>
      <c r="L135" s="107">
        <v>2497</v>
      </c>
      <c r="M135" s="107">
        <v>2621</v>
      </c>
      <c r="N135" s="107">
        <v>2887</v>
      </c>
      <c r="O135" s="107">
        <v>2944</v>
      </c>
      <c r="P135" s="107">
        <v>3054</v>
      </c>
      <c r="Q135" s="107">
        <v>3155</v>
      </c>
      <c r="R135" s="107">
        <v>3325</v>
      </c>
      <c r="S135" s="107">
        <v>3764</v>
      </c>
      <c r="T135" s="107">
        <v>3872</v>
      </c>
      <c r="U135" s="107">
        <v>4174</v>
      </c>
      <c r="V135" s="107">
        <v>4498</v>
      </c>
      <c r="W135" s="107">
        <v>4569</v>
      </c>
      <c r="X135" s="107">
        <v>4839</v>
      </c>
      <c r="Y135" s="107">
        <v>4858</v>
      </c>
      <c r="Z135" s="107">
        <v>5012</v>
      </c>
      <c r="AA135" s="107">
        <v>4942</v>
      </c>
      <c r="AB135" s="107">
        <v>4801</v>
      </c>
      <c r="AC135" s="107">
        <v>4659</v>
      </c>
      <c r="AD135" s="107">
        <v>4567</v>
      </c>
      <c r="AE135" s="107">
        <v>4507</v>
      </c>
      <c r="AF135" s="107">
        <v>4359</v>
      </c>
      <c r="AG135" s="107">
        <v>4190</v>
      </c>
      <c r="AH135" s="107">
        <v>4258</v>
      </c>
      <c r="AI135" s="107">
        <v>4150</v>
      </c>
      <c r="AJ135" s="107">
        <v>4049</v>
      </c>
      <c r="AK135" s="107">
        <v>3938</v>
      </c>
      <c r="AL135" s="107">
        <v>3963</v>
      </c>
      <c r="AM135" s="107">
        <v>3733</v>
      </c>
      <c r="AN135" s="107">
        <v>3554</v>
      </c>
      <c r="AO135" s="107">
        <v>3449</v>
      </c>
      <c r="AP135" s="107">
        <v>3421</v>
      </c>
      <c r="AQ135" s="107">
        <v>3255</v>
      </c>
      <c r="AR135" s="107">
        <v>3146</v>
      </c>
      <c r="AS135" s="107">
        <v>2978</v>
      </c>
      <c r="AT135" s="107">
        <v>2781</v>
      </c>
      <c r="AU135" s="107">
        <v>2649</v>
      </c>
      <c r="AV135" s="107">
        <v>2458</v>
      </c>
      <c r="AW135" s="107">
        <v>2376</v>
      </c>
      <c r="AX135" s="107">
        <v>2251</v>
      </c>
      <c r="AY135" s="107">
        <f t="shared" si="36"/>
        <v>50517</v>
      </c>
      <c r="AZ135" s="107">
        <f t="shared" si="37"/>
        <v>166901</v>
      </c>
      <c r="BA135" s="107">
        <f t="shared" si="38"/>
        <v>21303.018900000003</v>
      </c>
      <c r="BB135" s="108">
        <f t="shared" si="39"/>
        <v>12.763865345324474</v>
      </c>
      <c r="BC135" s="107">
        <f t="shared" si="40"/>
        <v>13035317.264910001</v>
      </c>
      <c r="BD135" s="108">
        <f t="shared" si="41"/>
        <v>268418.03814000002</v>
      </c>
    </row>
    <row r="136" spans="1:56" x14ac:dyDescent="0.25">
      <c r="A136" s="112">
        <v>28</v>
      </c>
      <c r="B136" s="101" t="s">
        <v>568</v>
      </c>
      <c r="C136" s="107">
        <v>1171</v>
      </c>
      <c r="D136" s="107">
        <v>1224</v>
      </c>
      <c r="E136" s="107">
        <v>1270</v>
      </c>
      <c r="F136" s="107">
        <v>1256</v>
      </c>
      <c r="G136" s="107">
        <v>1223</v>
      </c>
      <c r="H136" s="107">
        <v>1369</v>
      </c>
      <c r="I136" s="107">
        <v>1350</v>
      </c>
      <c r="J136" s="107">
        <v>1348</v>
      </c>
      <c r="K136" s="107">
        <v>1332</v>
      </c>
      <c r="L136" s="107">
        <v>1414</v>
      </c>
      <c r="M136" s="107">
        <v>1367</v>
      </c>
      <c r="N136" s="107">
        <v>1443</v>
      </c>
      <c r="O136" s="107">
        <v>1480</v>
      </c>
      <c r="P136" s="107">
        <v>1521</v>
      </c>
      <c r="Q136" s="107">
        <v>1501</v>
      </c>
      <c r="R136" s="107">
        <v>1456</v>
      </c>
      <c r="S136" s="107">
        <v>1545</v>
      </c>
      <c r="T136" s="107">
        <v>1593</v>
      </c>
      <c r="U136" s="107">
        <v>1755</v>
      </c>
      <c r="V136" s="107">
        <v>1816</v>
      </c>
      <c r="W136" s="107">
        <v>1865</v>
      </c>
      <c r="X136" s="107">
        <v>1826</v>
      </c>
      <c r="Y136" s="107">
        <v>1927</v>
      </c>
      <c r="Z136" s="107">
        <v>1865</v>
      </c>
      <c r="AA136" s="107">
        <v>1915</v>
      </c>
      <c r="AB136" s="107">
        <v>1949</v>
      </c>
      <c r="AC136" s="107">
        <v>1902</v>
      </c>
      <c r="AD136" s="107">
        <v>1896</v>
      </c>
      <c r="AE136" s="107">
        <v>1956</v>
      </c>
      <c r="AF136" s="107">
        <v>1918</v>
      </c>
      <c r="AG136" s="107">
        <v>1986</v>
      </c>
      <c r="AH136" s="107">
        <v>2022</v>
      </c>
      <c r="AI136" s="107">
        <v>2118</v>
      </c>
      <c r="AJ136" s="107">
        <v>2068</v>
      </c>
      <c r="AK136" s="107">
        <v>2126</v>
      </c>
      <c r="AL136" s="107">
        <v>2165</v>
      </c>
      <c r="AM136" s="107">
        <v>2134</v>
      </c>
      <c r="AN136" s="107">
        <v>2053</v>
      </c>
      <c r="AO136" s="107">
        <v>2090</v>
      </c>
      <c r="AP136" s="107">
        <v>2084</v>
      </c>
      <c r="AQ136" s="107">
        <v>2010</v>
      </c>
      <c r="AR136" s="107">
        <v>1967</v>
      </c>
      <c r="AS136" s="107">
        <v>1914</v>
      </c>
      <c r="AT136" s="107">
        <v>1713</v>
      </c>
      <c r="AU136" s="107">
        <v>1646</v>
      </c>
      <c r="AV136" s="107">
        <v>1432</v>
      </c>
      <c r="AW136" s="107">
        <v>1637</v>
      </c>
      <c r="AX136" s="107">
        <v>1538</v>
      </c>
      <c r="AY136" s="107">
        <f t="shared" si="36"/>
        <v>24863</v>
      </c>
      <c r="AZ136" s="107">
        <f t="shared" si="37"/>
        <v>82156</v>
      </c>
      <c r="BA136" s="107">
        <f t="shared" si="38"/>
        <v>10484.7271</v>
      </c>
      <c r="BB136" s="108">
        <f t="shared" si="39"/>
        <v>12.761973684210526</v>
      </c>
      <c r="BC136" s="107">
        <f t="shared" si="40"/>
        <v>6415604.5124899996</v>
      </c>
      <c r="BD136" s="108">
        <f t="shared" si="41"/>
        <v>132107.56146</v>
      </c>
    </row>
    <row r="137" spans="1:56" x14ac:dyDescent="0.25">
      <c r="A137" s="112">
        <v>29</v>
      </c>
      <c r="B137" s="101" t="s">
        <v>556</v>
      </c>
      <c r="C137" s="107">
        <v>6504</v>
      </c>
      <c r="D137" s="107">
        <v>6516</v>
      </c>
      <c r="E137" s="107">
        <v>6589</v>
      </c>
      <c r="F137" s="107">
        <v>6439</v>
      </c>
      <c r="G137" s="107">
        <v>6213</v>
      </c>
      <c r="H137" s="107">
        <v>6336</v>
      </c>
      <c r="I137" s="107">
        <v>6242</v>
      </c>
      <c r="J137" s="107">
        <v>6266</v>
      </c>
      <c r="K137" s="107">
        <v>6390</v>
      </c>
      <c r="L137" s="107">
        <v>6237</v>
      </c>
      <c r="M137" s="107">
        <v>6455</v>
      </c>
      <c r="N137" s="107">
        <v>6828</v>
      </c>
      <c r="O137" s="107">
        <v>6544</v>
      </c>
      <c r="P137" s="107">
        <v>6992</v>
      </c>
      <c r="Q137" s="107">
        <v>7222</v>
      </c>
      <c r="R137" s="107">
        <v>7549</v>
      </c>
      <c r="S137" s="107">
        <v>7847</v>
      </c>
      <c r="T137" s="107">
        <v>8511</v>
      </c>
      <c r="U137" s="107">
        <v>9232</v>
      </c>
      <c r="V137" s="107">
        <v>9474</v>
      </c>
      <c r="W137" s="107">
        <v>9817</v>
      </c>
      <c r="X137" s="107">
        <v>10282</v>
      </c>
      <c r="Y137" s="107">
        <v>10745</v>
      </c>
      <c r="Z137" s="107">
        <v>10880</v>
      </c>
      <c r="AA137" s="107">
        <v>11097</v>
      </c>
      <c r="AB137" s="107">
        <v>10793</v>
      </c>
      <c r="AC137" s="107">
        <v>10507</v>
      </c>
      <c r="AD137" s="107">
        <v>10406</v>
      </c>
      <c r="AE137" s="107">
        <v>10419</v>
      </c>
      <c r="AF137" s="107">
        <v>10370</v>
      </c>
      <c r="AG137" s="107">
        <v>10396</v>
      </c>
      <c r="AH137" s="107">
        <v>10036</v>
      </c>
      <c r="AI137" s="107">
        <v>10017</v>
      </c>
      <c r="AJ137" s="107">
        <v>9879</v>
      </c>
      <c r="AK137" s="107">
        <v>9764</v>
      </c>
      <c r="AL137" s="107">
        <v>9880</v>
      </c>
      <c r="AM137" s="107">
        <v>9427</v>
      </c>
      <c r="AN137" s="107">
        <v>9120</v>
      </c>
      <c r="AO137" s="107">
        <v>8962</v>
      </c>
      <c r="AP137" s="107">
        <v>8774</v>
      </c>
      <c r="AQ137" s="107">
        <v>8558</v>
      </c>
      <c r="AR137" s="107">
        <v>8283</v>
      </c>
      <c r="AS137" s="107">
        <v>8289</v>
      </c>
      <c r="AT137" s="107">
        <v>7853</v>
      </c>
      <c r="AU137" s="107">
        <v>7425</v>
      </c>
      <c r="AV137" s="107">
        <v>7088</v>
      </c>
      <c r="AW137" s="107">
        <v>7042</v>
      </c>
      <c r="AX137" s="107">
        <v>6972</v>
      </c>
      <c r="AY137" s="107">
        <f t="shared" si="36"/>
        <v>121680</v>
      </c>
      <c r="AZ137" s="107">
        <f t="shared" si="37"/>
        <v>403467</v>
      </c>
      <c r="BA137" s="107">
        <f t="shared" si="38"/>
        <v>51312.456000000006</v>
      </c>
      <c r="BB137" s="108">
        <f t="shared" si="39"/>
        <v>12.717881759846531</v>
      </c>
      <c r="BC137" s="107">
        <f t="shared" si="40"/>
        <v>31398091.826400001</v>
      </c>
      <c r="BD137" s="108">
        <f t="shared" si="41"/>
        <v>646536.94560000009</v>
      </c>
    </row>
    <row r="138" spans="1:56" x14ac:dyDescent="0.25">
      <c r="A138" s="112">
        <v>30</v>
      </c>
      <c r="B138" s="101" t="s">
        <v>570</v>
      </c>
      <c r="C138" s="107">
        <v>24670</v>
      </c>
      <c r="D138" s="107">
        <v>23901</v>
      </c>
      <c r="E138" s="107">
        <v>24242</v>
      </c>
      <c r="F138" s="107">
        <v>24053</v>
      </c>
      <c r="G138" s="107">
        <v>23844</v>
      </c>
      <c r="H138" s="107">
        <v>24254</v>
      </c>
      <c r="I138" s="107">
        <v>25519</v>
      </c>
      <c r="J138" s="107">
        <v>26157</v>
      </c>
      <c r="K138" s="107">
        <v>25946</v>
      </c>
      <c r="L138" s="107">
        <v>26295</v>
      </c>
      <c r="M138" s="107">
        <v>26475</v>
      </c>
      <c r="N138" s="107">
        <v>26910</v>
      </c>
      <c r="O138" s="107">
        <v>27342</v>
      </c>
      <c r="P138" s="107">
        <v>28234</v>
      </c>
      <c r="Q138" s="107">
        <v>29644</v>
      </c>
      <c r="R138" s="107">
        <v>31410</v>
      </c>
      <c r="S138" s="107">
        <v>31893</v>
      </c>
      <c r="T138" s="107">
        <v>34968</v>
      </c>
      <c r="U138" s="107">
        <v>36744</v>
      </c>
      <c r="V138" s="107">
        <v>39318</v>
      </c>
      <c r="W138" s="107">
        <v>41363</v>
      </c>
      <c r="X138" s="107">
        <v>43897</v>
      </c>
      <c r="Y138" s="107">
        <v>44720</v>
      </c>
      <c r="Z138" s="107">
        <v>44904</v>
      </c>
      <c r="AA138" s="107">
        <v>44575</v>
      </c>
      <c r="AB138" s="107">
        <v>44458</v>
      </c>
      <c r="AC138" s="107">
        <v>42553</v>
      </c>
      <c r="AD138" s="107">
        <v>42318</v>
      </c>
      <c r="AE138" s="107">
        <v>42072</v>
      </c>
      <c r="AF138" s="107">
        <v>41387</v>
      </c>
      <c r="AG138" s="107">
        <v>40822</v>
      </c>
      <c r="AH138" s="107">
        <v>40256</v>
      </c>
      <c r="AI138" s="107">
        <v>41039</v>
      </c>
      <c r="AJ138" s="107">
        <v>39595</v>
      </c>
      <c r="AK138" s="107">
        <v>39196</v>
      </c>
      <c r="AL138" s="107">
        <v>39413</v>
      </c>
      <c r="AM138" s="107">
        <v>37153</v>
      </c>
      <c r="AN138" s="107">
        <v>35770</v>
      </c>
      <c r="AO138" s="107">
        <v>35017</v>
      </c>
      <c r="AP138" s="107">
        <v>35473</v>
      </c>
      <c r="AQ138" s="107">
        <v>35122</v>
      </c>
      <c r="AR138" s="107">
        <v>33182</v>
      </c>
      <c r="AS138" s="107">
        <v>32135</v>
      </c>
      <c r="AT138" s="107">
        <v>29944</v>
      </c>
      <c r="AU138" s="107">
        <v>29289</v>
      </c>
      <c r="AV138" s="107">
        <v>27837</v>
      </c>
      <c r="AW138" s="107">
        <v>27502</v>
      </c>
      <c r="AX138" s="107">
        <v>28003</v>
      </c>
      <c r="AY138" s="107">
        <f t="shared" si="36"/>
        <v>485757</v>
      </c>
      <c r="AZ138" s="107">
        <f t="shared" si="37"/>
        <v>1620814</v>
      </c>
      <c r="BA138" s="107">
        <f t="shared" si="38"/>
        <v>204843.72690000001</v>
      </c>
      <c r="BB138" s="108">
        <f t="shared" si="39"/>
        <v>12.638324132195304</v>
      </c>
      <c r="BC138" s="107">
        <f t="shared" si="40"/>
        <v>125343876.49011</v>
      </c>
      <c r="BD138" s="108">
        <f t="shared" si="41"/>
        <v>2581030.9589399998</v>
      </c>
    </row>
    <row r="139" spans="1:56" x14ac:dyDescent="0.25">
      <c r="A139" s="112">
        <v>31</v>
      </c>
      <c r="B139" s="101" t="s">
        <v>538</v>
      </c>
      <c r="C139" s="107">
        <v>5572</v>
      </c>
      <c r="D139" s="107">
        <v>5507</v>
      </c>
      <c r="E139" s="107">
        <v>5527</v>
      </c>
      <c r="F139" s="107">
        <v>5306</v>
      </c>
      <c r="G139" s="107">
        <v>5441</v>
      </c>
      <c r="H139" s="107">
        <v>5313</v>
      </c>
      <c r="I139" s="107">
        <v>5529</v>
      </c>
      <c r="J139" s="107">
        <v>5567</v>
      </c>
      <c r="K139" s="107">
        <v>5630</v>
      </c>
      <c r="L139" s="107">
        <v>5633</v>
      </c>
      <c r="M139" s="107">
        <v>5788</v>
      </c>
      <c r="N139" s="107">
        <v>6034</v>
      </c>
      <c r="O139" s="107">
        <v>6163</v>
      </c>
      <c r="P139" s="107">
        <v>6311</v>
      </c>
      <c r="Q139" s="107">
        <v>6311</v>
      </c>
      <c r="R139" s="107">
        <v>6966</v>
      </c>
      <c r="S139" s="107">
        <v>7038</v>
      </c>
      <c r="T139" s="107">
        <v>7678</v>
      </c>
      <c r="U139" s="107">
        <v>8226</v>
      </c>
      <c r="V139" s="107">
        <v>8914</v>
      </c>
      <c r="W139" s="107">
        <v>9522</v>
      </c>
      <c r="X139" s="107">
        <v>9879</v>
      </c>
      <c r="Y139" s="107">
        <v>9993</v>
      </c>
      <c r="Z139" s="107">
        <v>10240</v>
      </c>
      <c r="AA139" s="107">
        <v>9862</v>
      </c>
      <c r="AB139" s="107">
        <v>9892</v>
      </c>
      <c r="AC139" s="107">
        <v>9601</v>
      </c>
      <c r="AD139" s="107">
        <v>9560</v>
      </c>
      <c r="AE139" s="107">
        <v>9400</v>
      </c>
      <c r="AF139" s="107">
        <v>9310</v>
      </c>
      <c r="AG139" s="107">
        <v>9379</v>
      </c>
      <c r="AH139" s="107">
        <v>9361</v>
      </c>
      <c r="AI139" s="107">
        <v>9529</v>
      </c>
      <c r="AJ139" s="107">
        <v>8866</v>
      </c>
      <c r="AK139" s="107">
        <v>8721</v>
      </c>
      <c r="AL139" s="107">
        <v>8466</v>
      </c>
      <c r="AM139" s="107">
        <v>8396</v>
      </c>
      <c r="AN139" s="107">
        <v>8100</v>
      </c>
      <c r="AO139" s="107">
        <v>7846</v>
      </c>
      <c r="AP139" s="107">
        <v>8055</v>
      </c>
      <c r="AQ139" s="107">
        <v>7586</v>
      </c>
      <c r="AR139" s="107">
        <v>7399</v>
      </c>
      <c r="AS139" s="107">
        <v>7116</v>
      </c>
      <c r="AT139" s="107">
        <v>6533</v>
      </c>
      <c r="AU139" s="107">
        <v>6618</v>
      </c>
      <c r="AV139" s="107">
        <v>6137</v>
      </c>
      <c r="AW139" s="107">
        <v>6004</v>
      </c>
      <c r="AX139" s="107">
        <v>6240</v>
      </c>
      <c r="AY139" s="107">
        <f t="shared" si="36"/>
        <v>107314</v>
      </c>
      <c r="AZ139" s="107">
        <f t="shared" si="37"/>
        <v>362065</v>
      </c>
      <c r="BA139" s="107">
        <f t="shared" si="38"/>
        <v>45254.313799999996</v>
      </c>
      <c r="BB139" s="108">
        <f t="shared" si="39"/>
        <v>12.498947371328352</v>
      </c>
      <c r="BC139" s="107">
        <f t="shared" si="40"/>
        <v>27691114.614219997</v>
      </c>
      <c r="BD139" s="108">
        <f t="shared" si="41"/>
        <v>570204.35387999995</v>
      </c>
    </row>
    <row r="140" spans="1:56" x14ac:dyDescent="0.25">
      <c r="A140" s="112">
        <v>32</v>
      </c>
      <c r="B140" s="101" t="s">
        <v>564</v>
      </c>
      <c r="C140" s="107">
        <v>1426</v>
      </c>
      <c r="D140" s="107">
        <v>1437</v>
      </c>
      <c r="E140" s="107">
        <v>1514</v>
      </c>
      <c r="F140" s="107">
        <v>1469</v>
      </c>
      <c r="G140" s="107">
        <v>1508</v>
      </c>
      <c r="H140" s="107">
        <v>1493</v>
      </c>
      <c r="I140" s="107">
        <v>1540</v>
      </c>
      <c r="J140" s="107">
        <v>1532</v>
      </c>
      <c r="K140" s="107">
        <v>1561</v>
      </c>
      <c r="L140" s="107">
        <v>1579</v>
      </c>
      <c r="M140" s="107">
        <v>1552</v>
      </c>
      <c r="N140" s="107">
        <v>1581</v>
      </c>
      <c r="O140" s="107">
        <v>1563</v>
      </c>
      <c r="P140" s="107">
        <v>1652</v>
      </c>
      <c r="Q140" s="107">
        <v>1765</v>
      </c>
      <c r="R140" s="107">
        <v>1704</v>
      </c>
      <c r="S140" s="107">
        <v>1838</v>
      </c>
      <c r="T140" s="107">
        <v>1843</v>
      </c>
      <c r="U140" s="107">
        <v>1993</v>
      </c>
      <c r="V140" s="107">
        <v>2074</v>
      </c>
      <c r="W140" s="107">
        <v>2234</v>
      </c>
      <c r="X140" s="107">
        <v>2180</v>
      </c>
      <c r="Y140" s="107">
        <v>2280</v>
      </c>
      <c r="Z140" s="107">
        <v>2342</v>
      </c>
      <c r="AA140" s="107">
        <v>2312</v>
      </c>
      <c r="AB140" s="107">
        <v>2430</v>
      </c>
      <c r="AC140" s="107">
        <v>2344</v>
      </c>
      <c r="AD140" s="107">
        <v>2320</v>
      </c>
      <c r="AE140" s="107">
        <v>2433</v>
      </c>
      <c r="AF140" s="107">
        <v>2362</v>
      </c>
      <c r="AG140" s="107">
        <v>2507</v>
      </c>
      <c r="AH140" s="107">
        <v>2431</v>
      </c>
      <c r="AI140" s="107">
        <v>2599</v>
      </c>
      <c r="AJ140" s="107">
        <v>2519</v>
      </c>
      <c r="AK140" s="107">
        <v>2501</v>
      </c>
      <c r="AL140" s="107">
        <v>2658</v>
      </c>
      <c r="AM140" s="107">
        <v>2539</v>
      </c>
      <c r="AN140" s="107">
        <v>2421</v>
      </c>
      <c r="AO140" s="107">
        <v>2438</v>
      </c>
      <c r="AP140" s="107">
        <v>2274</v>
      </c>
      <c r="AQ140" s="107">
        <v>2420</v>
      </c>
      <c r="AR140" s="107">
        <v>2190</v>
      </c>
      <c r="AS140" s="107">
        <v>2176</v>
      </c>
      <c r="AT140" s="107">
        <v>2016</v>
      </c>
      <c r="AU140" s="107">
        <v>1905</v>
      </c>
      <c r="AV140" s="107">
        <v>1747</v>
      </c>
      <c r="AW140" s="107">
        <v>1696</v>
      </c>
      <c r="AX140" s="107">
        <v>1615</v>
      </c>
      <c r="AY140" s="107">
        <f t="shared" si="36"/>
        <v>28557</v>
      </c>
      <c r="AZ140" s="107">
        <f t="shared" si="37"/>
        <v>96513</v>
      </c>
      <c r="BA140" s="107">
        <f t="shared" si="38"/>
        <v>12042.4869</v>
      </c>
      <c r="BB140" s="108">
        <f t="shared" si="39"/>
        <v>12.47758011874048</v>
      </c>
      <c r="BC140" s="107">
        <f t="shared" si="40"/>
        <v>7368797.7341099996</v>
      </c>
      <c r="BD140" s="108">
        <f t="shared" si="41"/>
        <v>151735.33494</v>
      </c>
    </row>
    <row r="141" spans="1:56" x14ac:dyDescent="0.25">
      <c r="A141" s="112">
        <v>33</v>
      </c>
      <c r="B141" s="101" t="s">
        <v>573</v>
      </c>
      <c r="C141" s="107">
        <v>8707</v>
      </c>
      <c r="D141" s="107">
        <v>8574</v>
      </c>
      <c r="E141" s="107">
        <v>8731</v>
      </c>
      <c r="F141" s="107">
        <v>8621</v>
      </c>
      <c r="G141" s="107">
        <v>8619</v>
      </c>
      <c r="H141" s="107">
        <v>8701</v>
      </c>
      <c r="I141" s="107">
        <v>8926</v>
      </c>
      <c r="J141" s="107">
        <v>9065</v>
      </c>
      <c r="K141" s="107">
        <v>9144</v>
      </c>
      <c r="L141" s="107">
        <v>9205</v>
      </c>
      <c r="M141" s="107">
        <v>9993</v>
      </c>
      <c r="N141" s="107">
        <v>10176</v>
      </c>
      <c r="O141" s="107">
        <v>10399</v>
      </c>
      <c r="P141" s="107">
        <v>10814</v>
      </c>
      <c r="Q141" s="107">
        <v>11243</v>
      </c>
      <c r="R141" s="107">
        <v>11649</v>
      </c>
      <c r="S141" s="107">
        <v>11664</v>
      </c>
      <c r="T141" s="107">
        <v>12657</v>
      </c>
      <c r="U141" s="107">
        <v>13511</v>
      </c>
      <c r="V141" s="107">
        <v>14296</v>
      </c>
      <c r="W141" s="107">
        <v>14830</v>
      </c>
      <c r="X141" s="107">
        <v>15679</v>
      </c>
      <c r="Y141" s="107">
        <v>16161</v>
      </c>
      <c r="Z141" s="107">
        <v>16393</v>
      </c>
      <c r="AA141" s="107">
        <v>16624</v>
      </c>
      <c r="AB141" s="107">
        <v>16102</v>
      </c>
      <c r="AC141" s="107">
        <v>15771</v>
      </c>
      <c r="AD141" s="107">
        <v>16019</v>
      </c>
      <c r="AE141" s="107">
        <v>15481</v>
      </c>
      <c r="AF141" s="107">
        <v>15634</v>
      </c>
      <c r="AG141" s="107">
        <v>14991</v>
      </c>
      <c r="AH141" s="107">
        <v>15125</v>
      </c>
      <c r="AI141" s="107">
        <v>15091</v>
      </c>
      <c r="AJ141" s="107">
        <v>14738</v>
      </c>
      <c r="AK141" s="107">
        <v>14406</v>
      </c>
      <c r="AL141" s="107">
        <v>14896</v>
      </c>
      <c r="AM141" s="107">
        <v>14134</v>
      </c>
      <c r="AN141" s="107">
        <v>13940</v>
      </c>
      <c r="AO141" s="107">
        <v>13502</v>
      </c>
      <c r="AP141" s="107">
        <v>13710</v>
      </c>
      <c r="AQ141" s="107">
        <v>13233</v>
      </c>
      <c r="AR141" s="107">
        <v>12935</v>
      </c>
      <c r="AS141" s="107">
        <v>12667</v>
      </c>
      <c r="AT141" s="107">
        <v>12020</v>
      </c>
      <c r="AU141" s="107">
        <v>11575</v>
      </c>
      <c r="AV141" s="107">
        <v>10891</v>
      </c>
      <c r="AW141" s="107">
        <v>10643</v>
      </c>
      <c r="AX141" s="107">
        <v>10954</v>
      </c>
      <c r="AY141" s="107">
        <f t="shared" ref="AY141:AY160" si="42">SUM(C141:T141)</f>
        <v>176888</v>
      </c>
      <c r="AZ141" s="107">
        <f t="shared" ref="AZ141:AZ160" si="43">SUM(C141:AX141)</f>
        <v>602840</v>
      </c>
      <c r="BA141" s="107">
        <f t="shared" ref="BA141:BA160" si="44">(42.17*AY141)/100</f>
        <v>74593.669599999994</v>
      </c>
      <c r="BB141" s="108">
        <f t="shared" ref="BB141:BB160" si="45">(BA141*100)/AZ141</f>
        <v>12.373709375622054</v>
      </c>
      <c r="BC141" s="107">
        <f t="shared" ref="BC141:BC160" si="46">(611.9*BA141)</f>
        <v>45643866.428239994</v>
      </c>
      <c r="BD141" s="108">
        <f t="shared" ref="BD141:BD160" si="47">(BA141*12.6)</f>
        <v>939880.23695999989</v>
      </c>
    </row>
    <row r="142" spans="1:56" x14ac:dyDescent="0.25">
      <c r="A142" s="112">
        <v>34</v>
      </c>
      <c r="B142" s="101" t="s">
        <v>548</v>
      </c>
      <c r="C142" s="107">
        <v>2024</v>
      </c>
      <c r="D142" s="107">
        <v>1963</v>
      </c>
      <c r="E142" s="107">
        <v>1971</v>
      </c>
      <c r="F142" s="107">
        <v>2110</v>
      </c>
      <c r="G142" s="107">
        <v>2008</v>
      </c>
      <c r="H142" s="107">
        <v>2082</v>
      </c>
      <c r="I142" s="107">
        <v>1963</v>
      </c>
      <c r="J142" s="107">
        <v>2133</v>
      </c>
      <c r="K142" s="107">
        <v>2084</v>
      </c>
      <c r="L142" s="107">
        <v>2095</v>
      </c>
      <c r="M142" s="107">
        <v>2142</v>
      </c>
      <c r="N142" s="107">
        <v>2265</v>
      </c>
      <c r="O142" s="107">
        <v>2256</v>
      </c>
      <c r="P142" s="107">
        <v>2438</v>
      </c>
      <c r="Q142" s="107">
        <v>2543</v>
      </c>
      <c r="R142" s="107">
        <v>2516</v>
      </c>
      <c r="S142" s="107">
        <v>2526</v>
      </c>
      <c r="T142" s="107">
        <v>2859</v>
      </c>
      <c r="U142" s="107">
        <v>2969</v>
      </c>
      <c r="V142" s="107">
        <v>3229</v>
      </c>
      <c r="W142" s="107">
        <v>3272</v>
      </c>
      <c r="X142" s="107">
        <v>3386</v>
      </c>
      <c r="Y142" s="107">
        <v>3568</v>
      </c>
      <c r="Z142" s="107">
        <v>3478</v>
      </c>
      <c r="AA142" s="107">
        <v>3519</v>
      </c>
      <c r="AB142" s="107">
        <v>3438</v>
      </c>
      <c r="AC142" s="107">
        <v>3394</v>
      </c>
      <c r="AD142" s="107">
        <v>3402</v>
      </c>
      <c r="AE142" s="107">
        <v>3376</v>
      </c>
      <c r="AF142" s="107">
        <v>3401</v>
      </c>
      <c r="AG142" s="107">
        <v>3500</v>
      </c>
      <c r="AH142" s="107">
        <v>3342</v>
      </c>
      <c r="AI142" s="107">
        <v>3373</v>
      </c>
      <c r="AJ142" s="107">
        <v>3392</v>
      </c>
      <c r="AK142" s="107">
        <v>3388</v>
      </c>
      <c r="AL142" s="107">
        <v>3452</v>
      </c>
      <c r="AM142" s="107">
        <v>3443</v>
      </c>
      <c r="AN142" s="107">
        <v>3313</v>
      </c>
      <c r="AO142" s="107">
        <v>3217</v>
      </c>
      <c r="AP142" s="107">
        <v>3222</v>
      </c>
      <c r="AQ142" s="107">
        <v>3202</v>
      </c>
      <c r="AR142" s="107">
        <v>3122</v>
      </c>
      <c r="AS142" s="107">
        <v>2992</v>
      </c>
      <c r="AT142" s="107">
        <v>2837</v>
      </c>
      <c r="AU142" s="107">
        <v>2767</v>
      </c>
      <c r="AV142" s="107">
        <v>2583</v>
      </c>
      <c r="AW142" s="107">
        <v>2595</v>
      </c>
      <c r="AX142" s="107">
        <v>2515</v>
      </c>
      <c r="AY142" s="107">
        <f t="shared" si="42"/>
        <v>39978</v>
      </c>
      <c r="AZ142" s="107">
        <f t="shared" si="43"/>
        <v>136665</v>
      </c>
      <c r="BA142" s="107">
        <f t="shared" si="44"/>
        <v>16858.722600000001</v>
      </c>
      <c r="BB142" s="108">
        <f t="shared" si="45"/>
        <v>12.335801119525849</v>
      </c>
      <c r="BC142" s="107">
        <f t="shared" si="46"/>
        <v>10315852.35894</v>
      </c>
      <c r="BD142" s="108">
        <f t="shared" si="47"/>
        <v>212419.90476</v>
      </c>
    </row>
    <row r="143" spans="1:56" x14ac:dyDescent="0.25">
      <c r="A143" s="112">
        <v>35</v>
      </c>
      <c r="B143" s="101" t="s">
        <v>561</v>
      </c>
      <c r="C143" s="107">
        <v>2937</v>
      </c>
      <c r="D143" s="107">
        <v>2880</v>
      </c>
      <c r="E143" s="107">
        <v>2936</v>
      </c>
      <c r="F143" s="107">
        <v>2813</v>
      </c>
      <c r="G143" s="107">
        <v>2713</v>
      </c>
      <c r="H143" s="107">
        <v>2908</v>
      </c>
      <c r="I143" s="107">
        <v>2809</v>
      </c>
      <c r="J143" s="107">
        <v>2888</v>
      </c>
      <c r="K143" s="107">
        <v>2972</v>
      </c>
      <c r="L143" s="107">
        <v>3076</v>
      </c>
      <c r="M143" s="107">
        <v>3091</v>
      </c>
      <c r="N143" s="107">
        <v>3206</v>
      </c>
      <c r="O143" s="107">
        <v>3251</v>
      </c>
      <c r="P143" s="107">
        <v>3351</v>
      </c>
      <c r="Q143" s="107">
        <v>3536</v>
      </c>
      <c r="R143" s="107">
        <v>3687</v>
      </c>
      <c r="S143" s="107">
        <v>3902</v>
      </c>
      <c r="T143" s="107">
        <v>4136</v>
      </c>
      <c r="U143" s="107">
        <v>4331</v>
      </c>
      <c r="V143" s="107">
        <v>4653</v>
      </c>
      <c r="W143" s="107">
        <v>4916</v>
      </c>
      <c r="X143" s="107">
        <v>5266</v>
      </c>
      <c r="Y143" s="107">
        <v>5216</v>
      </c>
      <c r="Z143" s="107">
        <v>5445</v>
      </c>
      <c r="AA143" s="107">
        <v>5246</v>
      </c>
      <c r="AB143" s="107">
        <v>5272</v>
      </c>
      <c r="AC143" s="107">
        <v>5092</v>
      </c>
      <c r="AD143" s="107">
        <v>5063</v>
      </c>
      <c r="AE143" s="107">
        <v>4964</v>
      </c>
      <c r="AF143" s="107">
        <v>4940</v>
      </c>
      <c r="AG143" s="107">
        <v>4948</v>
      </c>
      <c r="AH143" s="107">
        <v>4823</v>
      </c>
      <c r="AI143" s="107">
        <v>4908</v>
      </c>
      <c r="AJ143" s="107">
        <v>4732</v>
      </c>
      <c r="AK143" s="107">
        <v>4680</v>
      </c>
      <c r="AL143" s="107">
        <v>4788</v>
      </c>
      <c r="AM143" s="107">
        <v>4630</v>
      </c>
      <c r="AN143" s="107">
        <v>4553</v>
      </c>
      <c r="AO143" s="107">
        <v>4562</v>
      </c>
      <c r="AP143" s="107">
        <v>4566</v>
      </c>
      <c r="AQ143" s="107">
        <v>4571</v>
      </c>
      <c r="AR143" s="107">
        <v>4190</v>
      </c>
      <c r="AS143" s="107">
        <v>4280</v>
      </c>
      <c r="AT143" s="107">
        <v>4012</v>
      </c>
      <c r="AU143" s="107">
        <v>3770</v>
      </c>
      <c r="AV143" s="107">
        <v>3621</v>
      </c>
      <c r="AW143" s="107">
        <v>3573</v>
      </c>
      <c r="AX143" s="107">
        <v>3409</v>
      </c>
      <c r="AY143" s="107">
        <f t="shared" si="42"/>
        <v>57092</v>
      </c>
      <c r="AZ143" s="107">
        <f t="shared" si="43"/>
        <v>196112</v>
      </c>
      <c r="BA143" s="107">
        <f t="shared" si="44"/>
        <v>24075.696400000001</v>
      </c>
      <c r="BB143" s="108">
        <f t="shared" si="45"/>
        <v>12.276503426613365</v>
      </c>
      <c r="BC143" s="107">
        <f t="shared" si="46"/>
        <v>14731918.62716</v>
      </c>
      <c r="BD143" s="108">
        <f t="shared" si="47"/>
        <v>303353.77464000002</v>
      </c>
    </row>
    <row r="144" spans="1:56" x14ac:dyDescent="0.25">
      <c r="A144" s="112">
        <v>36</v>
      </c>
      <c r="B144" s="101" t="s">
        <v>566</v>
      </c>
      <c r="C144" s="107">
        <v>791</v>
      </c>
      <c r="D144" s="107">
        <v>824</v>
      </c>
      <c r="E144" s="107">
        <v>747</v>
      </c>
      <c r="F144" s="107">
        <v>829</v>
      </c>
      <c r="G144" s="107">
        <v>851</v>
      </c>
      <c r="H144" s="107">
        <v>786</v>
      </c>
      <c r="I144" s="107">
        <v>863</v>
      </c>
      <c r="J144" s="107">
        <v>836</v>
      </c>
      <c r="K144" s="107">
        <v>806</v>
      </c>
      <c r="L144" s="107">
        <v>828</v>
      </c>
      <c r="M144" s="107">
        <v>909</v>
      </c>
      <c r="N144" s="107">
        <v>862</v>
      </c>
      <c r="O144" s="107">
        <v>932</v>
      </c>
      <c r="P144" s="107">
        <v>963</v>
      </c>
      <c r="Q144" s="107">
        <v>1024</v>
      </c>
      <c r="R144" s="107">
        <v>994</v>
      </c>
      <c r="S144" s="107">
        <v>999</v>
      </c>
      <c r="T144" s="107">
        <v>1009</v>
      </c>
      <c r="U144" s="107">
        <v>1125</v>
      </c>
      <c r="V144" s="107">
        <v>1110</v>
      </c>
      <c r="W144" s="107">
        <v>1249</v>
      </c>
      <c r="X144" s="107">
        <v>1231</v>
      </c>
      <c r="Y144" s="107">
        <v>1212</v>
      </c>
      <c r="Z144" s="107">
        <v>1329</v>
      </c>
      <c r="AA144" s="107">
        <v>1286</v>
      </c>
      <c r="AB144" s="107">
        <v>1313</v>
      </c>
      <c r="AC144" s="107">
        <v>1230</v>
      </c>
      <c r="AD144" s="107">
        <v>1338</v>
      </c>
      <c r="AE144" s="107">
        <v>1287</v>
      </c>
      <c r="AF144" s="107">
        <v>1330</v>
      </c>
      <c r="AG144" s="107">
        <v>1420</v>
      </c>
      <c r="AH144" s="107">
        <v>1357</v>
      </c>
      <c r="AI144" s="107">
        <v>1468</v>
      </c>
      <c r="AJ144" s="107">
        <v>1432</v>
      </c>
      <c r="AK144" s="107">
        <v>1457</v>
      </c>
      <c r="AL144" s="107">
        <v>1519</v>
      </c>
      <c r="AM144" s="107">
        <v>1432</v>
      </c>
      <c r="AN144" s="107">
        <v>1428</v>
      </c>
      <c r="AO144" s="107">
        <v>1396</v>
      </c>
      <c r="AP144" s="107">
        <v>1422</v>
      </c>
      <c r="AQ144" s="107">
        <v>1364</v>
      </c>
      <c r="AR144" s="107">
        <v>1346</v>
      </c>
      <c r="AS144" s="107">
        <v>1219</v>
      </c>
      <c r="AT144" s="107">
        <v>1161</v>
      </c>
      <c r="AU144" s="107">
        <v>1049</v>
      </c>
      <c r="AV144" s="107">
        <v>1001</v>
      </c>
      <c r="AW144" s="107">
        <v>1114</v>
      </c>
      <c r="AX144" s="107">
        <v>989</v>
      </c>
      <c r="AY144" s="107">
        <f t="shared" si="42"/>
        <v>15853</v>
      </c>
      <c r="AZ144" s="107">
        <f t="shared" si="43"/>
        <v>54467</v>
      </c>
      <c r="BA144" s="107">
        <f t="shared" si="44"/>
        <v>6685.2101000000002</v>
      </c>
      <c r="BB144" s="108">
        <f t="shared" si="45"/>
        <v>12.273872436521197</v>
      </c>
      <c r="BC144" s="107">
        <f t="shared" si="46"/>
        <v>4090680.0601900001</v>
      </c>
      <c r="BD144" s="108">
        <f t="shared" si="47"/>
        <v>84233.647259999998</v>
      </c>
    </row>
    <row r="145" spans="1:56" x14ac:dyDescent="0.25">
      <c r="A145" s="112">
        <v>37</v>
      </c>
      <c r="B145" s="101" t="s">
        <v>512</v>
      </c>
      <c r="C145" s="107">
        <v>1455</v>
      </c>
      <c r="D145" s="107">
        <v>1382</v>
      </c>
      <c r="E145" s="107">
        <v>1414</v>
      </c>
      <c r="F145" s="107">
        <v>1440</v>
      </c>
      <c r="G145" s="107">
        <v>1586</v>
      </c>
      <c r="H145" s="107">
        <v>1454</v>
      </c>
      <c r="I145" s="107">
        <v>1477</v>
      </c>
      <c r="J145" s="107">
        <v>1476</v>
      </c>
      <c r="K145" s="107">
        <v>1527</v>
      </c>
      <c r="L145" s="107">
        <v>1541</v>
      </c>
      <c r="M145" s="107">
        <v>1604</v>
      </c>
      <c r="N145" s="107">
        <v>1552</v>
      </c>
      <c r="O145" s="107">
        <v>1630</v>
      </c>
      <c r="P145" s="107">
        <v>1641</v>
      </c>
      <c r="Q145" s="107">
        <v>1649</v>
      </c>
      <c r="R145" s="107">
        <v>1728</v>
      </c>
      <c r="S145" s="107">
        <v>1719</v>
      </c>
      <c r="T145" s="107">
        <v>1818</v>
      </c>
      <c r="U145" s="107">
        <v>1928</v>
      </c>
      <c r="V145" s="107">
        <v>1988</v>
      </c>
      <c r="W145" s="107">
        <v>2106</v>
      </c>
      <c r="X145" s="107">
        <v>2246</v>
      </c>
      <c r="Y145" s="107">
        <v>2284</v>
      </c>
      <c r="Z145" s="107">
        <v>2327</v>
      </c>
      <c r="AA145" s="107">
        <v>2439</v>
      </c>
      <c r="AB145" s="107">
        <v>2285</v>
      </c>
      <c r="AC145" s="107">
        <v>2311</v>
      </c>
      <c r="AD145" s="107">
        <v>2321</v>
      </c>
      <c r="AE145" s="107">
        <v>2310</v>
      </c>
      <c r="AF145" s="107">
        <v>2338</v>
      </c>
      <c r="AG145" s="107">
        <v>2442</v>
      </c>
      <c r="AH145" s="107">
        <v>2416</v>
      </c>
      <c r="AI145" s="107">
        <v>2491</v>
      </c>
      <c r="AJ145" s="107">
        <v>2547</v>
      </c>
      <c r="AK145" s="107">
        <v>2457</v>
      </c>
      <c r="AL145" s="107">
        <v>2592</v>
      </c>
      <c r="AM145" s="107">
        <v>2561</v>
      </c>
      <c r="AN145" s="107">
        <v>2593</v>
      </c>
      <c r="AO145" s="107">
        <v>2571</v>
      </c>
      <c r="AP145" s="107">
        <v>2618</v>
      </c>
      <c r="AQ145" s="107">
        <v>2447</v>
      </c>
      <c r="AR145" s="107">
        <v>2392</v>
      </c>
      <c r="AS145" s="107">
        <v>2272</v>
      </c>
      <c r="AT145" s="107">
        <v>2185</v>
      </c>
      <c r="AU145" s="107">
        <v>2077</v>
      </c>
      <c r="AV145" s="107">
        <v>1940</v>
      </c>
      <c r="AW145" s="107">
        <v>1867</v>
      </c>
      <c r="AX145" s="107">
        <v>1922</v>
      </c>
      <c r="AY145" s="107">
        <f t="shared" si="42"/>
        <v>28093</v>
      </c>
      <c r="AZ145" s="107">
        <f t="shared" si="43"/>
        <v>97366</v>
      </c>
      <c r="BA145" s="107">
        <f t="shared" si="44"/>
        <v>11846.8181</v>
      </c>
      <c r="BB145" s="108">
        <f t="shared" si="45"/>
        <v>12.167304911365365</v>
      </c>
      <c r="BC145" s="107">
        <f t="shared" si="46"/>
        <v>7249067.9953899998</v>
      </c>
      <c r="BD145" s="108">
        <f t="shared" si="47"/>
        <v>149269.90805999999</v>
      </c>
    </row>
    <row r="146" spans="1:56" x14ac:dyDescent="0.25">
      <c r="A146" s="112">
        <v>38</v>
      </c>
      <c r="B146" s="101" t="s">
        <v>562</v>
      </c>
      <c r="C146" s="107">
        <v>2837</v>
      </c>
      <c r="D146" s="107">
        <v>2867</v>
      </c>
      <c r="E146" s="107">
        <v>2912</v>
      </c>
      <c r="F146" s="107">
        <v>2815</v>
      </c>
      <c r="G146" s="107">
        <v>2868</v>
      </c>
      <c r="H146" s="107">
        <v>2944</v>
      </c>
      <c r="I146" s="107">
        <v>3169</v>
      </c>
      <c r="J146" s="107">
        <v>3172</v>
      </c>
      <c r="K146" s="107">
        <v>3205</v>
      </c>
      <c r="L146" s="107">
        <v>3129</v>
      </c>
      <c r="M146" s="107">
        <v>3250</v>
      </c>
      <c r="N146" s="107">
        <v>3226</v>
      </c>
      <c r="O146" s="107">
        <v>3415</v>
      </c>
      <c r="P146" s="107">
        <v>3412</v>
      </c>
      <c r="Q146" s="107">
        <v>3423</v>
      </c>
      <c r="R146" s="107">
        <v>3724</v>
      </c>
      <c r="S146" s="107">
        <v>3750</v>
      </c>
      <c r="T146" s="107">
        <v>4032</v>
      </c>
      <c r="U146" s="107">
        <v>4102</v>
      </c>
      <c r="V146" s="107">
        <v>4262</v>
      </c>
      <c r="W146" s="107">
        <v>4455</v>
      </c>
      <c r="X146" s="107">
        <v>4510</v>
      </c>
      <c r="Y146" s="107">
        <v>4571</v>
      </c>
      <c r="Z146" s="107">
        <v>4708</v>
      </c>
      <c r="AA146" s="107">
        <v>4647</v>
      </c>
      <c r="AB146" s="107">
        <v>4869</v>
      </c>
      <c r="AC146" s="107">
        <v>4775</v>
      </c>
      <c r="AD146" s="107">
        <v>4892</v>
      </c>
      <c r="AE146" s="107">
        <v>5091</v>
      </c>
      <c r="AF146" s="107">
        <v>5100</v>
      </c>
      <c r="AG146" s="107">
        <v>5217</v>
      </c>
      <c r="AH146" s="107">
        <v>5123</v>
      </c>
      <c r="AI146" s="107">
        <v>5307</v>
      </c>
      <c r="AJ146" s="107">
        <v>5230</v>
      </c>
      <c r="AK146" s="107">
        <v>5434</v>
      </c>
      <c r="AL146" s="107">
        <v>5551</v>
      </c>
      <c r="AM146" s="107">
        <v>5274</v>
      </c>
      <c r="AN146" s="107">
        <v>5276</v>
      </c>
      <c r="AO146" s="107">
        <v>5119</v>
      </c>
      <c r="AP146" s="107">
        <v>5283</v>
      </c>
      <c r="AQ146" s="107">
        <v>5019</v>
      </c>
      <c r="AR146" s="107">
        <v>4977</v>
      </c>
      <c r="AS146" s="107">
        <v>4807</v>
      </c>
      <c r="AT146" s="107">
        <v>4544</v>
      </c>
      <c r="AU146" s="107">
        <v>4279</v>
      </c>
      <c r="AV146" s="107">
        <v>4205</v>
      </c>
      <c r="AW146" s="107">
        <v>4040</v>
      </c>
      <c r="AX146" s="107">
        <v>3966</v>
      </c>
      <c r="AY146" s="107">
        <f t="shared" si="42"/>
        <v>58150</v>
      </c>
      <c r="AZ146" s="107">
        <f t="shared" si="43"/>
        <v>202783</v>
      </c>
      <c r="BA146" s="107">
        <f t="shared" si="44"/>
        <v>24521.855</v>
      </c>
      <c r="BB146" s="108">
        <f t="shared" si="45"/>
        <v>12.09265816168022</v>
      </c>
      <c r="BC146" s="107">
        <f t="shared" si="46"/>
        <v>15004923.0745</v>
      </c>
      <c r="BD146" s="108">
        <f t="shared" si="47"/>
        <v>308975.37299999996</v>
      </c>
    </row>
    <row r="147" spans="1:56" x14ac:dyDescent="0.25">
      <c r="A147" s="112">
        <v>39</v>
      </c>
      <c r="B147" s="101" t="s">
        <v>560</v>
      </c>
      <c r="C147" s="107">
        <v>8257</v>
      </c>
      <c r="D147" s="107">
        <v>7890</v>
      </c>
      <c r="E147" s="107">
        <v>7858</v>
      </c>
      <c r="F147" s="107">
        <v>7952</v>
      </c>
      <c r="G147" s="107">
        <v>7969</v>
      </c>
      <c r="H147" s="107">
        <v>8254</v>
      </c>
      <c r="I147" s="107">
        <v>8787</v>
      </c>
      <c r="J147" s="107">
        <v>9041</v>
      </c>
      <c r="K147" s="107">
        <v>8980</v>
      </c>
      <c r="L147" s="107">
        <v>9073</v>
      </c>
      <c r="M147" s="107">
        <v>9410</v>
      </c>
      <c r="N147" s="107">
        <v>9580</v>
      </c>
      <c r="O147" s="107">
        <v>9753</v>
      </c>
      <c r="P147" s="107">
        <v>10180</v>
      </c>
      <c r="Q147" s="107">
        <v>10612</v>
      </c>
      <c r="R147" s="107">
        <v>11275</v>
      </c>
      <c r="S147" s="107">
        <v>11985</v>
      </c>
      <c r="T147" s="107">
        <v>12858</v>
      </c>
      <c r="U147" s="107">
        <v>13754</v>
      </c>
      <c r="V147" s="107">
        <v>14729</v>
      </c>
      <c r="W147" s="107">
        <v>15564</v>
      </c>
      <c r="X147" s="107">
        <v>16411</v>
      </c>
      <c r="Y147" s="107">
        <v>16724</v>
      </c>
      <c r="Z147" s="107">
        <v>17107</v>
      </c>
      <c r="AA147" s="107">
        <v>16900</v>
      </c>
      <c r="AB147" s="107">
        <v>16567</v>
      </c>
      <c r="AC147" s="107">
        <v>15782</v>
      </c>
      <c r="AD147" s="107">
        <v>16041</v>
      </c>
      <c r="AE147" s="107">
        <v>15419</v>
      </c>
      <c r="AF147" s="107">
        <v>15365</v>
      </c>
      <c r="AG147" s="107">
        <v>15231</v>
      </c>
      <c r="AH147" s="107">
        <v>15065</v>
      </c>
      <c r="AI147" s="107">
        <v>14891</v>
      </c>
      <c r="AJ147" s="107">
        <v>14349</v>
      </c>
      <c r="AK147" s="107">
        <v>14043</v>
      </c>
      <c r="AL147" s="107">
        <v>13632</v>
      </c>
      <c r="AM147" s="107">
        <v>13188</v>
      </c>
      <c r="AN147" s="107">
        <v>13186</v>
      </c>
      <c r="AO147" s="107">
        <v>13228</v>
      </c>
      <c r="AP147" s="107">
        <v>13443</v>
      </c>
      <c r="AQ147" s="107">
        <v>12907</v>
      </c>
      <c r="AR147" s="107">
        <v>12792</v>
      </c>
      <c r="AS147" s="107">
        <v>12337</v>
      </c>
      <c r="AT147" s="107">
        <v>12232</v>
      </c>
      <c r="AU147" s="107">
        <v>11743</v>
      </c>
      <c r="AV147" s="107">
        <v>11329</v>
      </c>
      <c r="AW147" s="107">
        <v>11317</v>
      </c>
      <c r="AX147" s="107">
        <v>11292</v>
      </c>
      <c r="AY147" s="107">
        <f t="shared" si="42"/>
        <v>169714</v>
      </c>
      <c r="AZ147" s="107">
        <f t="shared" si="43"/>
        <v>596282</v>
      </c>
      <c r="BA147" s="107">
        <f t="shared" si="44"/>
        <v>71568.393800000005</v>
      </c>
      <c r="BB147" s="108">
        <f t="shared" si="45"/>
        <v>12.002440757896434</v>
      </c>
      <c r="BC147" s="107">
        <f t="shared" si="46"/>
        <v>43792700.166220002</v>
      </c>
      <c r="BD147" s="108">
        <f t="shared" si="47"/>
        <v>901761.76188000001</v>
      </c>
    </row>
    <row r="148" spans="1:56" x14ac:dyDescent="0.25">
      <c r="A148" s="112">
        <v>40</v>
      </c>
      <c r="B148" s="101" t="s">
        <v>534</v>
      </c>
      <c r="C148" s="107">
        <v>3134</v>
      </c>
      <c r="D148" s="107">
        <v>2933</v>
      </c>
      <c r="E148" s="107">
        <v>3131</v>
      </c>
      <c r="F148" s="107">
        <v>2985</v>
      </c>
      <c r="G148" s="107">
        <v>2921</v>
      </c>
      <c r="H148" s="107">
        <v>3044</v>
      </c>
      <c r="I148" s="107">
        <v>3194</v>
      </c>
      <c r="J148" s="107">
        <v>3258</v>
      </c>
      <c r="K148" s="107">
        <v>3151</v>
      </c>
      <c r="L148" s="107">
        <v>3314</v>
      </c>
      <c r="M148" s="107">
        <v>3360</v>
      </c>
      <c r="N148" s="107">
        <v>3564</v>
      </c>
      <c r="O148" s="107">
        <v>3581</v>
      </c>
      <c r="P148" s="107">
        <v>3736</v>
      </c>
      <c r="Q148" s="107">
        <v>3924</v>
      </c>
      <c r="R148" s="107">
        <v>3998</v>
      </c>
      <c r="S148" s="107">
        <v>4180</v>
      </c>
      <c r="T148" s="107">
        <v>4267</v>
      </c>
      <c r="U148" s="107">
        <v>4575</v>
      </c>
      <c r="V148" s="107">
        <v>4773</v>
      </c>
      <c r="W148" s="107">
        <v>4896</v>
      </c>
      <c r="X148" s="107">
        <v>5411</v>
      </c>
      <c r="Y148" s="107">
        <v>5495</v>
      </c>
      <c r="Z148" s="107">
        <v>5780</v>
      </c>
      <c r="AA148" s="107">
        <v>5635</v>
      </c>
      <c r="AB148" s="107">
        <v>5648</v>
      </c>
      <c r="AC148" s="107">
        <v>5605</v>
      </c>
      <c r="AD148" s="107">
        <v>5523</v>
      </c>
      <c r="AE148" s="107">
        <v>5618</v>
      </c>
      <c r="AF148" s="107">
        <v>5449</v>
      </c>
      <c r="AG148" s="107">
        <v>5758</v>
      </c>
      <c r="AH148" s="107">
        <v>5791</v>
      </c>
      <c r="AI148" s="107">
        <v>5585</v>
      </c>
      <c r="AJ148" s="107">
        <v>5491</v>
      </c>
      <c r="AK148" s="107">
        <v>5737</v>
      </c>
      <c r="AL148" s="107">
        <v>5803</v>
      </c>
      <c r="AM148" s="107">
        <v>5689</v>
      </c>
      <c r="AN148" s="107">
        <v>5575</v>
      </c>
      <c r="AO148" s="107">
        <v>5394</v>
      </c>
      <c r="AP148" s="107">
        <v>5639</v>
      </c>
      <c r="AQ148" s="107">
        <v>5438</v>
      </c>
      <c r="AR148" s="107">
        <v>5373</v>
      </c>
      <c r="AS148" s="107">
        <v>5309</v>
      </c>
      <c r="AT148" s="107">
        <v>4966</v>
      </c>
      <c r="AU148" s="107">
        <v>4667</v>
      </c>
      <c r="AV148" s="107">
        <v>4549</v>
      </c>
      <c r="AW148" s="107">
        <v>4503</v>
      </c>
      <c r="AX148" s="107">
        <v>4403</v>
      </c>
      <c r="AY148" s="107">
        <f t="shared" si="42"/>
        <v>61675</v>
      </c>
      <c r="AZ148" s="107">
        <f t="shared" si="43"/>
        <v>221753</v>
      </c>
      <c r="BA148" s="107">
        <f t="shared" si="44"/>
        <v>26008.3475</v>
      </c>
      <c r="BB148" s="108">
        <f t="shared" si="45"/>
        <v>11.728521147402741</v>
      </c>
      <c r="BC148" s="107">
        <f t="shared" si="46"/>
        <v>15914507.83525</v>
      </c>
      <c r="BD148" s="108">
        <f t="shared" si="47"/>
        <v>327705.17849999998</v>
      </c>
    </row>
    <row r="149" spans="1:56" x14ac:dyDescent="0.25">
      <c r="A149" s="112">
        <v>41</v>
      </c>
      <c r="B149" s="101" t="s">
        <v>543</v>
      </c>
      <c r="C149" s="107">
        <v>6610</v>
      </c>
      <c r="D149" s="107">
        <v>6342</v>
      </c>
      <c r="E149" s="107">
        <v>6483</v>
      </c>
      <c r="F149" s="107">
        <v>6336</v>
      </c>
      <c r="G149" s="107">
        <v>6174</v>
      </c>
      <c r="H149" s="107">
        <v>6059</v>
      </c>
      <c r="I149" s="107">
        <v>6163</v>
      </c>
      <c r="J149" s="107">
        <v>6285</v>
      </c>
      <c r="K149" s="107">
        <v>6194</v>
      </c>
      <c r="L149" s="107">
        <v>6284</v>
      </c>
      <c r="M149" s="107">
        <v>6422</v>
      </c>
      <c r="N149" s="107">
        <v>6601</v>
      </c>
      <c r="O149" s="107">
        <v>6618</v>
      </c>
      <c r="P149" s="107">
        <v>7087</v>
      </c>
      <c r="Q149" s="107">
        <v>7343</v>
      </c>
      <c r="R149" s="107">
        <v>7564</v>
      </c>
      <c r="S149" s="107">
        <v>7970</v>
      </c>
      <c r="T149" s="107">
        <v>8663</v>
      </c>
      <c r="U149" s="107">
        <v>9064</v>
      </c>
      <c r="V149" s="107">
        <v>9426</v>
      </c>
      <c r="W149" s="107">
        <v>10094</v>
      </c>
      <c r="X149" s="107">
        <v>10940</v>
      </c>
      <c r="Y149" s="107">
        <v>11573</v>
      </c>
      <c r="Z149" s="107">
        <v>11870</v>
      </c>
      <c r="AA149" s="107">
        <v>11676</v>
      </c>
      <c r="AB149" s="107">
        <v>11984</v>
      </c>
      <c r="AC149" s="107">
        <v>11593</v>
      </c>
      <c r="AD149" s="107">
        <v>11738</v>
      </c>
      <c r="AE149" s="107">
        <v>11334</v>
      </c>
      <c r="AF149" s="107">
        <v>11167</v>
      </c>
      <c r="AG149" s="107">
        <v>10965</v>
      </c>
      <c r="AH149" s="107">
        <v>10948</v>
      </c>
      <c r="AI149" s="107">
        <v>11064</v>
      </c>
      <c r="AJ149" s="107">
        <v>11014</v>
      </c>
      <c r="AK149" s="107">
        <v>11041</v>
      </c>
      <c r="AL149" s="107">
        <v>11210</v>
      </c>
      <c r="AM149" s="107">
        <v>10749</v>
      </c>
      <c r="AN149" s="107">
        <v>10305</v>
      </c>
      <c r="AO149" s="107">
        <v>10374</v>
      </c>
      <c r="AP149" s="107">
        <v>10321</v>
      </c>
      <c r="AQ149" s="107">
        <v>10396</v>
      </c>
      <c r="AR149" s="107">
        <v>10006</v>
      </c>
      <c r="AS149" s="107">
        <v>9685</v>
      </c>
      <c r="AT149" s="107">
        <v>9506</v>
      </c>
      <c r="AU149" s="107">
        <v>8940</v>
      </c>
      <c r="AV149" s="107">
        <v>8664</v>
      </c>
      <c r="AW149" s="107">
        <v>8758</v>
      </c>
      <c r="AX149" s="107">
        <v>8648</v>
      </c>
      <c r="AY149" s="107">
        <f t="shared" si="42"/>
        <v>121198</v>
      </c>
      <c r="AZ149" s="107">
        <f t="shared" si="43"/>
        <v>436251</v>
      </c>
      <c r="BA149" s="107">
        <f t="shared" si="44"/>
        <v>51109.196600000003</v>
      </c>
      <c r="BB149" s="108">
        <f t="shared" si="45"/>
        <v>11.715548296737429</v>
      </c>
      <c r="BC149" s="107">
        <f t="shared" si="46"/>
        <v>31273717.39954</v>
      </c>
      <c r="BD149" s="108">
        <f t="shared" si="47"/>
        <v>643975.87716000003</v>
      </c>
    </row>
    <row r="150" spans="1:56" x14ac:dyDescent="0.25">
      <c r="A150" s="112">
        <v>42</v>
      </c>
      <c r="B150" s="101" t="s">
        <v>558</v>
      </c>
      <c r="C150" s="107">
        <v>1373</v>
      </c>
      <c r="D150" s="107">
        <v>1242</v>
      </c>
      <c r="E150" s="107">
        <v>1374</v>
      </c>
      <c r="F150" s="107">
        <v>1422</v>
      </c>
      <c r="G150" s="107">
        <v>1427</v>
      </c>
      <c r="H150" s="107">
        <v>1423</v>
      </c>
      <c r="I150" s="107">
        <v>1470</v>
      </c>
      <c r="J150" s="107">
        <v>1497</v>
      </c>
      <c r="K150" s="107">
        <v>1520</v>
      </c>
      <c r="L150" s="107">
        <v>1535</v>
      </c>
      <c r="M150" s="107">
        <v>1577</v>
      </c>
      <c r="N150" s="107">
        <v>1544</v>
      </c>
      <c r="O150" s="107">
        <v>1670</v>
      </c>
      <c r="P150" s="107">
        <v>1749</v>
      </c>
      <c r="Q150" s="107">
        <v>1802</v>
      </c>
      <c r="R150" s="107">
        <v>1835</v>
      </c>
      <c r="S150" s="107">
        <v>1851</v>
      </c>
      <c r="T150" s="107">
        <v>1920</v>
      </c>
      <c r="U150" s="107">
        <v>2094</v>
      </c>
      <c r="V150" s="107">
        <v>2184</v>
      </c>
      <c r="W150" s="107">
        <v>2240</v>
      </c>
      <c r="X150" s="107">
        <v>2365</v>
      </c>
      <c r="Y150" s="107">
        <v>2311</v>
      </c>
      <c r="Z150" s="107">
        <v>2250</v>
      </c>
      <c r="AA150" s="107">
        <v>2282</v>
      </c>
      <c r="AB150" s="107">
        <v>2264</v>
      </c>
      <c r="AC150" s="107">
        <v>2256</v>
      </c>
      <c r="AD150" s="107">
        <v>2292</v>
      </c>
      <c r="AE150" s="107">
        <v>2361</v>
      </c>
      <c r="AF150" s="107">
        <v>2405</v>
      </c>
      <c r="AG150" s="107">
        <v>2433</v>
      </c>
      <c r="AH150" s="107">
        <v>2469</v>
      </c>
      <c r="AI150" s="107">
        <v>2569</v>
      </c>
      <c r="AJ150" s="107">
        <v>2615</v>
      </c>
      <c r="AK150" s="107">
        <v>2680</v>
      </c>
      <c r="AL150" s="107">
        <v>2772</v>
      </c>
      <c r="AM150" s="107">
        <v>2679</v>
      </c>
      <c r="AN150" s="107">
        <v>2673</v>
      </c>
      <c r="AO150" s="107">
        <v>2675</v>
      </c>
      <c r="AP150" s="107">
        <v>2750</v>
      </c>
      <c r="AQ150" s="107">
        <v>2712</v>
      </c>
      <c r="AR150" s="107">
        <v>2666</v>
      </c>
      <c r="AS150" s="107">
        <v>2741</v>
      </c>
      <c r="AT150" s="107">
        <v>2569</v>
      </c>
      <c r="AU150" s="107">
        <v>2465</v>
      </c>
      <c r="AV150" s="107">
        <v>2238</v>
      </c>
      <c r="AW150" s="107">
        <v>2249</v>
      </c>
      <c r="AX150" s="107">
        <v>2185</v>
      </c>
      <c r="AY150" s="107">
        <f t="shared" si="42"/>
        <v>28231</v>
      </c>
      <c r="AZ150" s="107">
        <f t="shared" si="43"/>
        <v>101675</v>
      </c>
      <c r="BA150" s="107">
        <f t="shared" si="44"/>
        <v>11905.012699999999</v>
      </c>
      <c r="BB150" s="108">
        <f t="shared" si="45"/>
        <v>11.708888812392427</v>
      </c>
      <c r="BC150" s="107">
        <f t="shared" si="46"/>
        <v>7284677.2711299993</v>
      </c>
      <c r="BD150" s="108">
        <f t="shared" si="47"/>
        <v>150003.16001999998</v>
      </c>
    </row>
    <row r="151" spans="1:56" x14ac:dyDescent="0.25">
      <c r="A151" s="112">
        <v>43</v>
      </c>
      <c r="B151" s="101" t="s">
        <v>510</v>
      </c>
      <c r="C151" s="107">
        <v>2895</v>
      </c>
      <c r="D151" s="107">
        <v>2690</v>
      </c>
      <c r="E151" s="107">
        <v>2709</v>
      </c>
      <c r="F151" s="107">
        <v>2758</v>
      </c>
      <c r="G151" s="107">
        <v>2571</v>
      </c>
      <c r="H151" s="107">
        <v>2577</v>
      </c>
      <c r="I151" s="107">
        <v>2797</v>
      </c>
      <c r="J151" s="107">
        <v>2790</v>
      </c>
      <c r="K151" s="107">
        <v>2862</v>
      </c>
      <c r="L151" s="107">
        <v>2829</v>
      </c>
      <c r="M151" s="107">
        <v>3043</v>
      </c>
      <c r="N151" s="107">
        <v>3290</v>
      </c>
      <c r="O151" s="107">
        <v>3236</v>
      </c>
      <c r="P151" s="107">
        <v>3444</v>
      </c>
      <c r="Q151" s="107">
        <v>3771</v>
      </c>
      <c r="R151" s="107">
        <v>3903</v>
      </c>
      <c r="S151" s="107">
        <v>4022</v>
      </c>
      <c r="T151" s="107">
        <v>4253</v>
      </c>
      <c r="U151" s="107">
        <v>4636</v>
      </c>
      <c r="V151" s="107">
        <v>4806</v>
      </c>
      <c r="W151" s="107">
        <v>5228</v>
      </c>
      <c r="X151" s="107">
        <v>5416</v>
      </c>
      <c r="Y151" s="107">
        <v>5420</v>
      </c>
      <c r="Z151" s="107">
        <v>5777</v>
      </c>
      <c r="AA151" s="107">
        <v>5669</v>
      </c>
      <c r="AB151" s="107">
        <v>5482</v>
      </c>
      <c r="AC151" s="107">
        <v>5422</v>
      </c>
      <c r="AD151" s="107">
        <v>5350</v>
      </c>
      <c r="AE151" s="107">
        <v>5426</v>
      </c>
      <c r="AF151" s="107">
        <v>5141</v>
      </c>
      <c r="AG151" s="107">
        <v>5190</v>
      </c>
      <c r="AH151" s="107">
        <v>5130</v>
      </c>
      <c r="AI151" s="107">
        <v>5167</v>
      </c>
      <c r="AJ151" s="107">
        <v>5106</v>
      </c>
      <c r="AK151" s="107">
        <v>5088</v>
      </c>
      <c r="AL151" s="107">
        <v>5153</v>
      </c>
      <c r="AM151" s="107">
        <v>4906</v>
      </c>
      <c r="AN151" s="107">
        <v>4809</v>
      </c>
      <c r="AO151" s="107">
        <v>4708</v>
      </c>
      <c r="AP151" s="107">
        <v>4671</v>
      </c>
      <c r="AQ151" s="107">
        <v>4579</v>
      </c>
      <c r="AR151" s="107">
        <v>4466</v>
      </c>
      <c r="AS151" s="107">
        <v>4400</v>
      </c>
      <c r="AT151" s="107">
        <v>4247</v>
      </c>
      <c r="AU151" s="107">
        <v>4079</v>
      </c>
      <c r="AV151" s="107">
        <v>3942</v>
      </c>
      <c r="AW151" s="107">
        <v>3908</v>
      </c>
      <c r="AX151" s="107">
        <v>3908</v>
      </c>
      <c r="AY151" s="107">
        <f t="shared" si="42"/>
        <v>56440</v>
      </c>
      <c r="AZ151" s="107">
        <f t="shared" si="43"/>
        <v>203670</v>
      </c>
      <c r="BA151" s="107">
        <f t="shared" si="44"/>
        <v>23800.748000000003</v>
      </c>
      <c r="BB151" s="108">
        <f t="shared" si="45"/>
        <v>11.685937055040018</v>
      </c>
      <c r="BC151" s="107">
        <f t="shared" si="46"/>
        <v>14563677.701200001</v>
      </c>
      <c r="BD151" s="108">
        <f t="shared" si="47"/>
        <v>299889.42480000004</v>
      </c>
    </row>
    <row r="152" spans="1:56" x14ac:dyDescent="0.25">
      <c r="A152" s="112">
        <v>44</v>
      </c>
      <c r="B152" s="101" t="s">
        <v>572</v>
      </c>
      <c r="C152" s="107">
        <v>1287</v>
      </c>
      <c r="D152" s="107">
        <v>1391</v>
      </c>
      <c r="E152" s="107">
        <v>1378</v>
      </c>
      <c r="F152" s="107">
        <v>1415</v>
      </c>
      <c r="G152" s="107">
        <v>1435</v>
      </c>
      <c r="H152" s="107">
        <v>1398</v>
      </c>
      <c r="I152" s="107">
        <v>1540</v>
      </c>
      <c r="J152" s="107">
        <v>1567</v>
      </c>
      <c r="K152" s="107">
        <v>1565</v>
      </c>
      <c r="L152" s="107">
        <v>1614</v>
      </c>
      <c r="M152" s="107">
        <v>1599</v>
      </c>
      <c r="N152" s="107">
        <v>1653</v>
      </c>
      <c r="O152" s="107">
        <v>1690</v>
      </c>
      <c r="P152" s="107">
        <v>1665</v>
      </c>
      <c r="Q152" s="107">
        <v>1760</v>
      </c>
      <c r="R152" s="107">
        <v>1826</v>
      </c>
      <c r="S152" s="107">
        <v>1861</v>
      </c>
      <c r="T152" s="107">
        <v>1998</v>
      </c>
      <c r="U152" s="107">
        <v>1991</v>
      </c>
      <c r="V152" s="107">
        <v>2206</v>
      </c>
      <c r="W152" s="107">
        <v>2218</v>
      </c>
      <c r="X152" s="107">
        <v>2378</v>
      </c>
      <c r="Y152" s="107">
        <v>2404</v>
      </c>
      <c r="Z152" s="107">
        <v>2428</v>
      </c>
      <c r="AA152" s="107">
        <v>2409</v>
      </c>
      <c r="AB152" s="107">
        <v>2269</v>
      </c>
      <c r="AC152" s="107">
        <v>2311</v>
      </c>
      <c r="AD152" s="107">
        <v>2442</v>
      </c>
      <c r="AE152" s="107">
        <v>2436</v>
      </c>
      <c r="AF152" s="107">
        <v>2511</v>
      </c>
      <c r="AG152" s="107">
        <v>2480</v>
      </c>
      <c r="AH152" s="107">
        <v>2553</v>
      </c>
      <c r="AI152" s="107">
        <v>2762</v>
      </c>
      <c r="AJ152" s="107">
        <v>2647</v>
      </c>
      <c r="AK152" s="107">
        <v>2800</v>
      </c>
      <c r="AL152" s="107">
        <v>2853</v>
      </c>
      <c r="AM152" s="107">
        <v>2841</v>
      </c>
      <c r="AN152" s="107">
        <v>2886</v>
      </c>
      <c r="AO152" s="107">
        <v>2825</v>
      </c>
      <c r="AP152" s="107">
        <v>2852</v>
      </c>
      <c r="AQ152" s="107">
        <v>2779</v>
      </c>
      <c r="AR152" s="107">
        <v>2689</v>
      </c>
      <c r="AS152" s="107">
        <v>2651</v>
      </c>
      <c r="AT152" s="107">
        <v>2582</v>
      </c>
      <c r="AU152" s="107">
        <v>2438</v>
      </c>
      <c r="AV152" s="107">
        <v>2335</v>
      </c>
      <c r="AW152" s="107">
        <v>2343</v>
      </c>
      <c r="AX152" s="107">
        <v>2381</v>
      </c>
      <c r="AY152" s="107">
        <f t="shared" si="42"/>
        <v>28642</v>
      </c>
      <c r="AZ152" s="107">
        <f t="shared" si="43"/>
        <v>104342</v>
      </c>
      <c r="BA152" s="107">
        <f t="shared" si="44"/>
        <v>12078.331400000001</v>
      </c>
      <c r="BB152" s="108">
        <f t="shared" si="45"/>
        <v>11.575713902359549</v>
      </c>
      <c r="BC152" s="107">
        <f t="shared" si="46"/>
        <v>7390730.9836600004</v>
      </c>
      <c r="BD152" s="108">
        <f t="shared" si="47"/>
        <v>152186.97564000002</v>
      </c>
    </row>
    <row r="153" spans="1:56" x14ac:dyDescent="0.25">
      <c r="A153" s="112">
        <v>45</v>
      </c>
      <c r="B153" s="101" t="s">
        <v>552</v>
      </c>
      <c r="C153" s="107">
        <v>2263</v>
      </c>
      <c r="D153" s="107">
        <v>2364</v>
      </c>
      <c r="E153" s="107">
        <v>2341</v>
      </c>
      <c r="F153" s="107">
        <v>2264</v>
      </c>
      <c r="G153" s="107">
        <v>2488</v>
      </c>
      <c r="H153" s="107">
        <v>2550</v>
      </c>
      <c r="I153" s="107">
        <v>2850</v>
      </c>
      <c r="J153" s="107">
        <v>2833</v>
      </c>
      <c r="K153" s="107">
        <v>2926</v>
      </c>
      <c r="L153" s="107">
        <v>3083</v>
      </c>
      <c r="M153" s="107">
        <v>3146</v>
      </c>
      <c r="N153" s="107">
        <v>3219</v>
      </c>
      <c r="O153" s="107">
        <v>3394</v>
      </c>
      <c r="P153" s="107">
        <v>3493</v>
      </c>
      <c r="Q153" s="107">
        <v>3723</v>
      </c>
      <c r="R153" s="107">
        <v>3872</v>
      </c>
      <c r="S153" s="107">
        <v>3983</v>
      </c>
      <c r="T153" s="107">
        <v>4099</v>
      </c>
      <c r="U153" s="107">
        <v>4398</v>
      </c>
      <c r="V153" s="107">
        <v>4683</v>
      </c>
      <c r="W153" s="107">
        <v>4798</v>
      </c>
      <c r="X153" s="107">
        <v>4923</v>
      </c>
      <c r="Y153" s="107">
        <v>4919</v>
      </c>
      <c r="Z153" s="107">
        <v>4951</v>
      </c>
      <c r="AA153" s="107">
        <v>4879</v>
      </c>
      <c r="AB153" s="107">
        <v>4903</v>
      </c>
      <c r="AC153" s="107">
        <v>4743</v>
      </c>
      <c r="AD153" s="107">
        <v>4746</v>
      </c>
      <c r="AE153" s="107">
        <v>4807</v>
      </c>
      <c r="AF153" s="107">
        <v>4750</v>
      </c>
      <c r="AG153" s="107">
        <v>4999</v>
      </c>
      <c r="AH153" s="107">
        <v>4974</v>
      </c>
      <c r="AI153" s="107">
        <v>5062</v>
      </c>
      <c r="AJ153" s="107">
        <v>5103</v>
      </c>
      <c r="AK153" s="107">
        <v>4952</v>
      </c>
      <c r="AL153" s="107">
        <v>5140</v>
      </c>
      <c r="AM153" s="107">
        <v>4920</v>
      </c>
      <c r="AN153" s="107">
        <v>5163</v>
      </c>
      <c r="AO153" s="107">
        <v>5155</v>
      </c>
      <c r="AP153" s="107">
        <v>5179</v>
      </c>
      <c r="AQ153" s="107">
        <v>5010</v>
      </c>
      <c r="AR153" s="107">
        <v>4902</v>
      </c>
      <c r="AS153" s="107">
        <v>4763</v>
      </c>
      <c r="AT153" s="107">
        <v>4704</v>
      </c>
      <c r="AU153" s="107">
        <v>4532</v>
      </c>
      <c r="AV153" s="107">
        <v>4461</v>
      </c>
      <c r="AW153" s="107">
        <v>4398</v>
      </c>
      <c r="AX153" s="107">
        <v>4240</v>
      </c>
      <c r="AY153" s="107">
        <f t="shared" si="42"/>
        <v>54891</v>
      </c>
      <c r="AZ153" s="107">
        <f t="shared" si="43"/>
        <v>200048</v>
      </c>
      <c r="BA153" s="107">
        <f t="shared" si="44"/>
        <v>23147.534700000004</v>
      </c>
      <c r="BB153" s="108">
        <f t="shared" si="45"/>
        <v>11.570990312325042</v>
      </c>
      <c r="BC153" s="107">
        <f t="shared" si="46"/>
        <v>14163976.482930001</v>
      </c>
      <c r="BD153" s="108">
        <f t="shared" si="47"/>
        <v>291658.93722000002</v>
      </c>
    </row>
    <row r="154" spans="1:56" x14ac:dyDescent="0.25">
      <c r="A154" s="112">
        <v>46</v>
      </c>
      <c r="B154" s="101" t="s">
        <v>550</v>
      </c>
      <c r="C154" s="107">
        <v>3570</v>
      </c>
      <c r="D154" s="107">
        <v>3606</v>
      </c>
      <c r="E154" s="107">
        <v>3772</v>
      </c>
      <c r="F154" s="107">
        <v>3717</v>
      </c>
      <c r="G154" s="107">
        <v>3695</v>
      </c>
      <c r="H154" s="107">
        <v>3768</v>
      </c>
      <c r="I154" s="107">
        <v>3904</v>
      </c>
      <c r="J154" s="107">
        <v>4207</v>
      </c>
      <c r="K154" s="107">
        <v>4239</v>
      </c>
      <c r="L154" s="107">
        <v>4309</v>
      </c>
      <c r="M154" s="107">
        <v>4350</v>
      </c>
      <c r="N154" s="107">
        <v>4422</v>
      </c>
      <c r="O154" s="107">
        <v>4586</v>
      </c>
      <c r="P154" s="107">
        <v>4861</v>
      </c>
      <c r="Q154" s="107">
        <v>5151</v>
      </c>
      <c r="R154" s="107">
        <v>5386</v>
      </c>
      <c r="S154" s="107">
        <v>5452</v>
      </c>
      <c r="T154" s="107">
        <v>5756</v>
      </c>
      <c r="U154" s="107">
        <v>6036</v>
      </c>
      <c r="V154" s="107">
        <v>6323</v>
      </c>
      <c r="W154" s="107">
        <v>6390</v>
      </c>
      <c r="X154" s="107">
        <v>6642</v>
      </c>
      <c r="Y154" s="107">
        <v>6690</v>
      </c>
      <c r="Z154" s="107">
        <v>6849</v>
      </c>
      <c r="AA154" s="107">
        <v>6766</v>
      </c>
      <c r="AB154" s="107">
        <v>6856</v>
      </c>
      <c r="AC154" s="107">
        <v>6867</v>
      </c>
      <c r="AD154" s="107">
        <v>6902</v>
      </c>
      <c r="AE154" s="107">
        <v>7098</v>
      </c>
      <c r="AF154" s="107">
        <v>7023</v>
      </c>
      <c r="AG154" s="107">
        <v>7247</v>
      </c>
      <c r="AH154" s="107">
        <v>7228</v>
      </c>
      <c r="AI154" s="107">
        <v>7282</v>
      </c>
      <c r="AJ154" s="107">
        <v>7376</v>
      </c>
      <c r="AK154" s="107">
        <v>7525</v>
      </c>
      <c r="AL154" s="107">
        <v>7745</v>
      </c>
      <c r="AM154" s="107">
        <v>7573</v>
      </c>
      <c r="AN154" s="107">
        <v>7587</v>
      </c>
      <c r="AO154" s="107">
        <v>7546</v>
      </c>
      <c r="AP154" s="107">
        <v>7612</v>
      </c>
      <c r="AQ154" s="107">
        <v>7535</v>
      </c>
      <c r="AR154" s="107">
        <v>7208</v>
      </c>
      <c r="AS154" s="107">
        <v>7265</v>
      </c>
      <c r="AT154" s="107">
        <v>6916</v>
      </c>
      <c r="AU154" s="107">
        <v>6492</v>
      </c>
      <c r="AV154" s="107">
        <v>6150</v>
      </c>
      <c r="AW154" s="107">
        <v>5934</v>
      </c>
      <c r="AX154" s="107">
        <v>5857</v>
      </c>
      <c r="AY154" s="107">
        <f t="shared" si="42"/>
        <v>78751</v>
      </c>
      <c r="AZ154" s="107">
        <f t="shared" si="43"/>
        <v>287271</v>
      </c>
      <c r="BA154" s="107">
        <f t="shared" si="44"/>
        <v>33209.296699999999</v>
      </c>
      <c r="BB154" s="108">
        <f t="shared" si="45"/>
        <v>11.56026772629329</v>
      </c>
      <c r="BC154" s="107">
        <f t="shared" si="46"/>
        <v>20320768.650729999</v>
      </c>
      <c r="BD154" s="108">
        <f t="shared" si="47"/>
        <v>418437.13841999997</v>
      </c>
    </row>
    <row r="155" spans="1:56" x14ac:dyDescent="0.25">
      <c r="A155" s="112">
        <v>47</v>
      </c>
      <c r="B155" s="101" t="s">
        <v>557</v>
      </c>
      <c r="C155" s="107">
        <v>2112</v>
      </c>
      <c r="D155" s="107">
        <v>2108</v>
      </c>
      <c r="E155" s="107">
        <v>2236</v>
      </c>
      <c r="F155" s="107">
        <v>2264</v>
      </c>
      <c r="G155" s="107">
        <v>2377</v>
      </c>
      <c r="H155" s="107">
        <v>2393</v>
      </c>
      <c r="I155" s="107">
        <v>2670</v>
      </c>
      <c r="J155" s="107">
        <v>2616</v>
      </c>
      <c r="K155" s="107">
        <v>2664</v>
      </c>
      <c r="L155" s="107">
        <v>2685</v>
      </c>
      <c r="M155" s="107">
        <v>2829</v>
      </c>
      <c r="N155" s="107">
        <v>2805</v>
      </c>
      <c r="O155" s="107">
        <v>2905</v>
      </c>
      <c r="P155" s="107">
        <v>3008</v>
      </c>
      <c r="Q155" s="107">
        <v>3239</v>
      </c>
      <c r="R155" s="107">
        <v>3269</v>
      </c>
      <c r="S155" s="107">
        <v>3583</v>
      </c>
      <c r="T155" s="107">
        <v>3504</v>
      </c>
      <c r="U155" s="107">
        <v>3785</v>
      </c>
      <c r="V155" s="107">
        <v>3958</v>
      </c>
      <c r="W155" s="107">
        <v>4188</v>
      </c>
      <c r="X155" s="107">
        <v>4351</v>
      </c>
      <c r="Y155" s="107">
        <v>4441</v>
      </c>
      <c r="Z155" s="107">
        <v>4618</v>
      </c>
      <c r="AA155" s="107">
        <v>4490</v>
      </c>
      <c r="AB155" s="107">
        <v>4381</v>
      </c>
      <c r="AC155" s="107">
        <v>4341</v>
      </c>
      <c r="AD155" s="107">
        <v>4351</v>
      </c>
      <c r="AE155" s="107">
        <v>4355</v>
      </c>
      <c r="AF155" s="107">
        <v>4360</v>
      </c>
      <c r="AG155" s="107">
        <v>4514</v>
      </c>
      <c r="AH155" s="107">
        <v>4612</v>
      </c>
      <c r="AI155" s="107">
        <v>4665</v>
      </c>
      <c r="AJ155" s="107">
        <v>4528</v>
      </c>
      <c r="AK155" s="107">
        <v>4475</v>
      </c>
      <c r="AL155" s="107">
        <v>4463</v>
      </c>
      <c r="AM155" s="107">
        <v>4429</v>
      </c>
      <c r="AN155" s="107">
        <v>4426</v>
      </c>
      <c r="AO155" s="107">
        <v>4640</v>
      </c>
      <c r="AP155" s="107">
        <v>4725</v>
      </c>
      <c r="AQ155" s="107">
        <v>4545</v>
      </c>
      <c r="AR155" s="107">
        <v>4463</v>
      </c>
      <c r="AS155" s="107">
        <v>4400</v>
      </c>
      <c r="AT155" s="107">
        <v>4221</v>
      </c>
      <c r="AU155" s="107">
        <v>3922</v>
      </c>
      <c r="AV155" s="107">
        <v>4133</v>
      </c>
      <c r="AW155" s="107">
        <v>4143</v>
      </c>
      <c r="AX155" s="107">
        <v>4164</v>
      </c>
      <c r="AY155" s="107">
        <f t="shared" si="42"/>
        <v>49267</v>
      </c>
      <c r="AZ155" s="107">
        <f t="shared" si="43"/>
        <v>180354</v>
      </c>
      <c r="BA155" s="107">
        <f t="shared" si="44"/>
        <v>20775.893900000003</v>
      </c>
      <c r="BB155" s="108">
        <f t="shared" si="45"/>
        <v>11.519508244896151</v>
      </c>
      <c r="BC155" s="107">
        <f t="shared" si="46"/>
        <v>12712769.477410002</v>
      </c>
      <c r="BD155" s="108">
        <f t="shared" si="47"/>
        <v>261776.26314000002</v>
      </c>
    </row>
    <row r="156" spans="1:56" x14ac:dyDescent="0.25">
      <c r="A156" s="112">
        <v>48</v>
      </c>
      <c r="B156" s="101" t="s">
        <v>541</v>
      </c>
      <c r="C156" s="107">
        <v>8620</v>
      </c>
      <c r="D156" s="107">
        <v>8684</v>
      </c>
      <c r="E156" s="107">
        <v>8684</v>
      </c>
      <c r="F156" s="107">
        <v>8607</v>
      </c>
      <c r="G156" s="107">
        <v>8770</v>
      </c>
      <c r="H156" s="107">
        <v>8990</v>
      </c>
      <c r="I156" s="107">
        <v>9723</v>
      </c>
      <c r="J156" s="107">
        <v>9752</v>
      </c>
      <c r="K156" s="107">
        <v>9866</v>
      </c>
      <c r="L156" s="107">
        <v>10092</v>
      </c>
      <c r="M156" s="107">
        <v>10409</v>
      </c>
      <c r="N156" s="107">
        <v>10877</v>
      </c>
      <c r="O156" s="107">
        <v>11438</v>
      </c>
      <c r="P156" s="107">
        <v>11535</v>
      </c>
      <c r="Q156" s="107">
        <v>12330</v>
      </c>
      <c r="R156" s="107">
        <v>13310</v>
      </c>
      <c r="S156" s="107">
        <v>14121</v>
      </c>
      <c r="T156" s="107">
        <v>15168</v>
      </c>
      <c r="U156" s="107">
        <v>16254</v>
      </c>
      <c r="V156" s="107">
        <v>17050</v>
      </c>
      <c r="W156" s="107">
        <v>17538</v>
      </c>
      <c r="X156" s="107">
        <v>18847</v>
      </c>
      <c r="Y156" s="107">
        <v>19110</v>
      </c>
      <c r="Z156" s="107">
        <v>19391</v>
      </c>
      <c r="AA156" s="107">
        <v>19368</v>
      </c>
      <c r="AB156" s="107">
        <v>18914</v>
      </c>
      <c r="AC156" s="107">
        <v>18453</v>
      </c>
      <c r="AD156" s="107">
        <v>18568</v>
      </c>
      <c r="AE156" s="107">
        <v>18248</v>
      </c>
      <c r="AF156" s="107">
        <v>17800</v>
      </c>
      <c r="AG156" s="107">
        <v>17875</v>
      </c>
      <c r="AH156" s="107">
        <v>17896</v>
      </c>
      <c r="AI156" s="107">
        <v>17507</v>
      </c>
      <c r="AJ156" s="107">
        <v>17249</v>
      </c>
      <c r="AK156" s="107">
        <v>17021</v>
      </c>
      <c r="AL156" s="107">
        <v>17099</v>
      </c>
      <c r="AM156" s="107">
        <v>16599</v>
      </c>
      <c r="AN156" s="107">
        <v>16191</v>
      </c>
      <c r="AO156" s="107">
        <v>16089</v>
      </c>
      <c r="AP156" s="107">
        <v>16413</v>
      </c>
      <c r="AQ156" s="107">
        <v>16042</v>
      </c>
      <c r="AR156" s="107">
        <v>15755</v>
      </c>
      <c r="AS156" s="107">
        <v>15609</v>
      </c>
      <c r="AT156" s="107">
        <v>15020</v>
      </c>
      <c r="AU156" s="107">
        <v>14318</v>
      </c>
      <c r="AV156" s="107">
        <v>14137</v>
      </c>
      <c r="AW156" s="107">
        <v>14078</v>
      </c>
      <c r="AX156" s="107">
        <v>14263</v>
      </c>
      <c r="AY156" s="107">
        <f t="shared" si="42"/>
        <v>190976</v>
      </c>
      <c r="AZ156" s="107">
        <f t="shared" si="43"/>
        <v>699678</v>
      </c>
      <c r="BA156" s="107">
        <f t="shared" si="44"/>
        <v>80534.579199999993</v>
      </c>
      <c r="BB156" s="108">
        <f t="shared" si="45"/>
        <v>11.510234593627352</v>
      </c>
      <c r="BC156" s="107">
        <f t="shared" si="46"/>
        <v>49279109.012479991</v>
      </c>
      <c r="BD156" s="108">
        <f t="shared" si="47"/>
        <v>1014735.6979199998</v>
      </c>
    </row>
    <row r="157" spans="1:56" x14ac:dyDescent="0.25">
      <c r="A157" s="112">
        <v>49</v>
      </c>
      <c r="B157" s="101" t="s">
        <v>537</v>
      </c>
      <c r="C157" s="107">
        <v>4885</v>
      </c>
      <c r="D157" s="107">
        <v>4672</v>
      </c>
      <c r="E157" s="107">
        <v>4796</v>
      </c>
      <c r="F157" s="107">
        <v>4785</v>
      </c>
      <c r="G157" s="107">
        <v>4693</v>
      </c>
      <c r="H157" s="107">
        <v>4643</v>
      </c>
      <c r="I157" s="107">
        <v>4891</v>
      </c>
      <c r="J157" s="107">
        <v>5194</v>
      </c>
      <c r="K157" s="107">
        <v>5157</v>
      </c>
      <c r="L157" s="107">
        <v>5377</v>
      </c>
      <c r="M157" s="107">
        <v>5362</v>
      </c>
      <c r="N157" s="107">
        <v>5730</v>
      </c>
      <c r="O157" s="107">
        <v>5909</v>
      </c>
      <c r="P157" s="107">
        <v>6173</v>
      </c>
      <c r="Q157" s="107">
        <v>6602</v>
      </c>
      <c r="R157" s="107">
        <v>6911</v>
      </c>
      <c r="S157" s="107">
        <v>7291</v>
      </c>
      <c r="T157" s="107">
        <v>7730</v>
      </c>
      <c r="U157" s="107">
        <v>8394</v>
      </c>
      <c r="V157" s="107">
        <v>8991</v>
      </c>
      <c r="W157" s="107">
        <v>9283</v>
      </c>
      <c r="X157" s="107">
        <v>9862</v>
      </c>
      <c r="Y157" s="107">
        <v>10000</v>
      </c>
      <c r="Z157" s="107">
        <v>10202</v>
      </c>
      <c r="AA157" s="107">
        <v>10093</v>
      </c>
      <c r="AB157" s="107">
        <v>9662</v>
      </c>
      <c r="AC157" s="107">
        <v>9552</v>
      </c>
      <c r="AD157" s="107">
        <v>9627</v>
      </c>
      <c r="AE157" s="107">
        <v>9197</v>
      </c>
      <c r="AF157" s="107">
        <v>9590</v>
      </c>
      <c r="AG157" s="107">
        <v>9121</v>
      </c>
      <c r="AH157" s="107">
        <v>9184</v>
      </c>
      <c r="AI157" s="107">
        <v>9281</v>
      </c>
      <c r="AJ157" s="107">
        <v>9233</v>
      </c>
      <c r="AK157" s="107">
        <v>9162</v>
      </c>
      <c r="AL157" s="107">
        <v>8883</v>
      </c>
      <c r="AM157" s="107">
        <v>8980</v>
      </c>
      <c r="AN157" s="107">
        <v>8738</v>
      </c>
      <c r="AO157" s="107">
        <v>8773</v>
      </c>
      <c r="AP157" s="107">
        <v>8837</v>
      </c>
      <c r="AQ157" s="107">
        <v>8928</v>
      </c>
      <c r="AR157" s="107">
        <v>8817</v>
      </c>
      <c r="AS157" s="107">
        <v>8799</v>
      </c>
      <c r="AT157" s="107">
        <v>8046</v>
      </c>
      <c r="AU157" s="107">
        <v>7763</v>
      </c>
      <c r="AV157" s="107">
        <v>7448</v>
      </c>
      <c r="AW157" s="107">
        <v>7422</v>
      </c>
      <c r="AX157" s="107">
        <v>7278</v>
      </c>
      <c r="AY157" s="107">
        <f t="shared" si="42"/>
        <v>100801</v>
      </c>
      <c r="AZ157" s="107">
        <f t="shared" si="43"/>
        <v>369947</v>
      </c>
      <c r="BA157" s="107">
        <f t="shared" si="44"/>
        <v>42507.7817</v>
      </c>
      <c r="BB157" s="108">
        <f t="shared" si="45"/>
        <v>11.490235547254066</v>
      </c>
      <c r="BC157" s="107">
        <f t="shared" si="46"/>
        <v>26010511.622229997</v>
      </c>
      <c r="BD157" s="108">
        <f t="shared" si="47"/>
        <v>535598.04941999994</v>
      </c>
    </row>
    <row r="158" spans="1:56" x14ac:dyDescent="0.25">
      <c r="A158" s="112">
        <v>50</v>
      </c>
      <c r="B158" s="101" t="s">
        <v>571</v>
      </c>
      <c r="C158" s="107">
        <v>4336</v>
      </c>
      <c r="D158" s="107">
        <v>4188</v>
      </c>
      <c r="E158" s="107">
        <v>4450</v>
      </c>
      <c r="F158" s="107">
        <v>4327</v>
      </c>
      <c r="G158" s="107">
        <v>4287</v>
      </c>
      <c r="H158" s="107">
        <v>4360</v>
      </c>
      <c r="I158" s="107">
        <v>4439</v>
      </c>
      <c r="J158" s="107">
        <v>4537</v>
      </c>
      <c r="K158" s="107">
        <v>4615</v>
      </c>
      <c r="L158" s="107">
        <v>4622</v>
      </c>
      <c r="M158" s="107">
        <v>4765</v>
      </c>
      <c r="N158" s="107">
        <v>4824</v>
      </c>
      <c r="O158" s="107">
        <v>5030</v>
      </c>
      <c r="P158" s="107">
        <v>5210</v>
      </c>
      <c r="Q158" s="107">
        <v>5552</v>
      </c>
      <c r="R158" s="107">
        <v>5976</v>
      </c>
      <c r="S158" s="107">
        <v>6149</v>
      </c>
      <c r="T158" s="107">
        <v>6593</v>
      </c>
      <c r="U158" s="107">
        <v>6955</v>
      </c>
      <c r="V158" s="107">
        <v>7589</v>
      </c>
      <c r="W158" s="107">
        <v>8024</v>
      </c>
      <c r="X158" s="107">
        <v>8639</v>
      </c>
      <c r="Y158" s="107">
        <v>8597</v>
      </c>
      <c r="Z158" s="107">
        <v>9238</v>
      </c>
      <c r="AA158" s="107">
        <v>8798</v>
      </c>
      <c r="AB158" s="107">
        <v>9072</v>
      </c>
      <c r="AC158" s="107">
        <v>8744</v>
      </c>
      <c r="AD158" s="107">
        <v>8672</v>
      </c>
      <c r="AE158" s="107">
        <v>8643</v>
      </c>
      <c r="AF158" s="107">
        <v>8551</v>
      </c>
      <c r="AG158" s="107">
        <v>8564</v>
      </c>
      <c r="AH158" s="107">
        <v>8493</v>
      </c>
      <c r="AI158" s="107">
        <v>8436</v>
      </c>
      <c r="AJ158" s="107">
        <v>8229</v>
      </c>
      <c r="AK158" s="107">
        <v>8209</v>
      </c>
      <c r="AL158" s="107">
        <v>8147</v>
      </c>
      <c r="AM158" s="107">
        <v>8075</v>
      </c>
      <c r="AN158" s="107">
        <v>7694</v>
      </c>
      <c r="AO158" s="107">
        <v>7802</v>
      </c>
      <c r="AP158" s="107">
        <v>7775</v>
      </c>
      <c r="AQ158" s="107">
        <v>7689</v>
      </c>
      <c r="AR158" s="107">
        <v>7357</v>
      </c>
      <c r="AS158" s="107">
        <v>7398</v>
      </c>
      <c r="AT158" s="107">
        <v>7107</v>
      </c>
      <c r="AU158" s="107">
        <v>6865</v>
      </c>
      <c r="AV158" s="107">
        <v>6412</v>
      </c>
      <c r="AW158" s="107">
        <v>6497</v>
      </c>
      <c r="AX158" s="107">
        <v>6425</v>
      </c>
      <c r="AY158" s="107">
        <f t="shared" si="42"/>
        <v>88260</v>
      </c>
      <c r="AZ158" s="107">
        <f t="shared" si="43"/>
        <v>326956</v>
      </c>
      <c r="BA158" s="107">
        <f t="shared" si="44"/>
        <v>37219.241999999998</v>
      </c>
      <c r="BB158" s="108">
        <f t="shared" si="45"/>
        <v>11.383562925898286</v>
      </c>
      <c r="BC158" s="107">
        <f t="shared" si="46"/>
        <v>22774454.179799996</v>
      </c>
      <c r="BD158" s="108">
        <f t="shared" si="47"/>
        <v>468962.44919999997</v>
      </c>
    </row>
    <row r="159" spans="1:56" x14ac:dyDescent="0.25">
      <c r="A159" s="112">
        <v>51</v>
      </c>
      <c r="B159" s="101" t="s">
        <v>533</v>
      </c>
      <c r="C159" s="107">
        <v>9739</v>
      </c>
      <c r="D159" s="107">
        <v>9214</v>
      </c>
      <c r="E159" s="107">
        <v>9364</v>
      </c>
      <c r="F159" s="107">
        <v>9188</v>
      </c>
      <c r="G159" s="107">
        <v>8884</v>
      </c>
      <c r="H159" s="107">
        <v>8993</v>
      </c>
      <c r="I159" s="107">
        <v>9244</v>
      </c>
      <c r="J159" s="107">
        <v>9570</v>
      </c>
      <c r="K159" s="107">
        <v>9471</v>
      </c>
      <c r="L159" s="107">
        <v>9722</v>
      </c>
      <c r="M159" s="107">
        <v>9994</v>
      </c>
      <c r="N159" s="107">
        <v>10556</v>
      </c>
      <c r="O159" s="107">
        <v>11044</v>
      </c>
      <c r="P159" s="107">
        <v>11503</v>
      </c>
      <c r="Q159" s="107">
        <v>11930</v>
      </c>
      <c r="R159" s="107">
        <v>12487</v>
      </c>
      <c r="S159" s="107">
        <v>13242</v>
      </c>
      <c r="T159" s="107">
        <v>13876</v>
      </c>
      <c r="U159" s="107">
        <v>14878</v>
      </c>
      <c r="V159" s="107">
        <v>15550</v>
      </c>
      <c r="W159" s="107">
        <v>16430</v>
      </c>
      <c r="X159" s="107">
        <v>17845</v>
      </c>
      <c r="Y159" s="107">
        <v>18289</v>
      </c>
      <c r="Z159" s="107">
        <v>18903</v>
      </c>
      <c r="AA159" s="107">
        <v>18841</v>
      </c>
      <c r="AB159" s="107">
        <v>18646</v>
      </c>
      <c r="AC159" s="107">
        <v>18376</v>
      </c>
      <c r="AD159" s="107">
        <v>18593</v>
      </c>
      <c r="AE159" s="107">
        <v>18530</v>
      </c>
      <c r="AF159" s="107">
        <v>18080</v>
      </c>
      <c r="AG159" s="107">
        <v>18004</v>
      </c>
      <c r="AH159" s="107">
        <v>17826</v>
      </c>
      <c r="AI159" s="107">
        <v>18176</v>
      </c>
      <c r="AJ159" s="107">
        <v>18059</v>
      </c>
      <c r="AK159" s="107">
        <v>18327</v>
      </c>
      <c r="AL159" s="107">
        <v>18751</v>
      </c>
      <c r="AM159" s="107">
        <v>18006</v>
      </c>
      <c r="AN159" s="107">
        <v>17631</v>
      </c>
      <c r="AO159" s="107">
        <v>17232</v>
      </c>
      <c r="AP159" s="107">
        <v>17546</v>
      </c>
      <c r="AQ159" s="107">
        <v>17718</v>
      </c>
      <c r="AR159" s="107">
        <v>16948</v>
      </c>
      <c r="AS159" s="107">
        <v>16869</v>
      </c>
      <c r="AT159" s="107">
        <v>15718</v>
      </c>
      <c r="AU159" s="107">
        <v>15123</v>
      </c>
      <c r="AV159" s="107">
        <v>14384</v>
      </c>
      <c r="AW159" s="107">
        <v>14246</v>
      </c>
      <c r="AX159" s="107">
        <v>14126</v>
      </c>
      <c r="AY159" s="107">
        <f t="shared" si="42"/>
        <v>188021</v>
      </c>
      <c r="AZ159" s="107">
        <f t="shared" si="43"/>
        <v>705672</v>
      </c>
      <c r="BA159" s="107">
        <f t="shared" si="44"/>
        <v>79288.455700000006</v>
      </c>
      <c r="BB159" s="108">
        <f t="shared" si="45"/>
        <v>11.235879516262512</v>
      </c>
      <c r="BC159" s="107">
        <f t="shared" si="46"/>
        <v>48516606.042830005</v>
      </c>
      <c r="BD159" s="108">
        <f t="shared" si="47"/>
        <v>999034.54182000004</v>
      </c>
    </row>
    <row r="160" spans="1:56" x14ac:dyDescent="0.25">
      <c r="A160" s="112">
        <v>52</v>
      </c>
      <c r="B160" s="101" t="s">
        <v>511</v>
      </c>
      <c r="C160" s="107">
        <v>7576</v>
      </c>
      <c r="D160" s="107">
        <v>7388</v>
      </c>
      <c r="E160" s="107">
        <v>7509</v>
      </c>
      <c r="F160" s="107">
        <v>7550</v>
      </c>
      <c r="G160" s="107">
        <v>7696</v>
      </c>
      <c r="H160" s="107">
        <v>7660</v>
      </c>
      <c r="I160" s="107">
        <v>7931</v>
      </c>
      <c r="J160" s="107">
        <v>8303</v>
      </c>
      <c r="K160" s="107">
        <v>8401</v>
      </c>
      <c r="L160" s="107">
        <v>8419</v>
      </c>
      <c r="M160" s="107">
        <v>8646</v>
      </c>
      <c r="N160" s="107">
        <v>9234</v>
      </c>
      <c r="O160" s="107">
        <v>9811</v>
      </c>
      <c r="P160" s="107">
        <v>10431</v>
      </c>
      <c r="Q160" s="107">
        <v>11000</v>
      </c>
      <c r="R160" s="107">
        <v>11416</v>
      </c>
      <c r="S160" s="107">
        <v>12138</v>
      </c>
      <c r="T160" s="107">
        <v>12700</v>
      </c>
      <c r="U160" s="107">
        <v>13680</v>
      </c>
      <c r="V160" s="107">
        <v>14469</v>
      </c>
      <c r="W160" s="107">
        <v>15313</v>
      </c>
      <c r="X160" s="107">
        <v>16197</v>
      </c>
      <c r="Y160" s="107">
        <v>16944</v>
      </c>
      <c r="Z160" s="107">
        <v>17370</v>
      </c>
      <c r="AA160" s="107">
        <v>17278</v>
      </c>
      <c r="AB160" s="107">
        <v>17201</v>
      </c>
      <c r="AC160" s="107">
        <v>16659</v>
      </c>
      <c r="AD160" s="107">
        <v>16857</v>
      </c>
      <c r="AE160" s="107">
        <v>16688</v>
      </c>
      <c r="AF160" s="107">
        <v>16148</v>
      </c>
      <c r="AG160" s="107">
        <v>16223</v>
      </c>
      <c r="AH160" s="107">
        <v>15890</v>
      </c>
      <c r="AI160" s="107">
        <v>16512</v>
      </c>
      <c r="AJ160" s="107">
        <v>16036</v>
      </c>
      <c r="AK160" s="107">
        <v>16169</v>
      </c>
      <c r="AL160" s="107">
        <v>16751</v>
      </c>
      <c r="AM160" s="107">
        <v>16254</v>
      </c>
      <c r="AN160" s="107">
        <v>16408</v>
      </c>
      <c r="AO160" s="107">
        <v>16289</v>
      </c>
      <c r="AP160" s="107">
        <v>16754</v>
      </c>
      <c r="AQ160" s="107">
        <v>16761</v>
      </c>
      <c r="AR160" s="107">
        <v>16490</v>
      </c>
      <c r="AS160" s="107">
        <v>16576</v>
      </c>
      <c r="AT160" s="107">
        <v>15988</v>
      </c>
      <c r="AU160" s="107">
        <v>15225</v>
      </c>
      <c r="AV160" s="107">
        <v>14691</v>
      </c>
      <c r="AW160" s="107">
        <v>14740</v>
      </c>
      <c r="AX160" s="107">
        <v>14425</v>
      </c>
      <c r="AY160" s="107">
        <f t="shared" si="42"/>
        <v>163809</v>
      </c>
      <c r="AZ160" s="107">
        <f t="shared" si="43"/>
        <v>646795</v>
      </c>
      <c r="BA160" s="107">
        <f t="shared" si="44"/>
        <v>69078.255300000004</v>
      </c>
      <c r="BB160" s="108">
        <f t="shared" si="45"/>
        <v>10.68008492644501</v>
      </c>
      <c r="BC160" s="107">
        <f t="shared" si="46"/>
        <v>42268984.418070003</v>
      </c>
      <c r="BD160" s="108">
        <f t="shared" si="47"/>
        <v>870386.01678000006</v>
      </c>
    </row>
    <row r="161" spans="2:56" x14ac:dyDescent="0.25">
      <c r="B161" s="109" t="s">
        <v>506</v>
      </c>
      <c r="C161" s="110">
        <v>450050</v>
      </c>
      <c r="D161" s="110">
        <v>440387</v>
      </c>
      <c r="E161" s="110">
        <v>446110</v>
      </c>
      <c r="F161" s="110">
        <v>444376</v>
      </c>
      <c r="G161" s="110">
        <v>445253</v>
      </c>
      <c r="H161" s="110">
        <v>453322</v>
      </c>
      <c r="I161" s="110">
        <v>472625</v>
      </c>
      <c r="J161" s="110">
        <v>490279</v>
      </c>
      <c r="K161" s="110">
        <v>490801</v>
      </c>
      <c r="L161" s="110">
        <v>499650</v>
      </c>
      <c r="M161" s="110">
        <v>510463</v>
      </c>
      <c r="N161" s="110">
        <v>521402</v>
      </c>
      <c r="O161" s="110">
        <v>531573</v>
      </c>
      <c r="P161" s="110">
        <v>547408</v>
      </c>
      <c r="Q161" s="110">
        <v>567974</v>
      </c>
      <c r="R161" s="110">
        <v>592568</v>
      </c>
      <c r="S161" s="110">
        <v>614051</v>
      </c>
      <c r="T161" s="110">
        <v>652235</v>
      </c>
      <c r="U161" s="110">
        <v>683893</v>
      </c>
      <c r="V161" s="110">
        <v>719556</v>
      </c>
      <c r="W161" s="110">
        <v>743142</v>
      </c>
      <c r="X161" s="110">
        <v>779054</v>
      </c>
      <c r="Y161" s="110">
        <v>791467</v>
      </c>
      <c r="Z161" s="110">
        <v>806638</v>
      </c>
      <c r="AA161" s="110">
        <v>801310</v>
      </c>
      <c r="AB161" s="110">
        <v>796246</v>
      </c>
      <c r="AC161" s="110">
        <v>776950</v>
      </c>
      <c r="AD161" s="110">
        <v>773823</v>
      </c>
      <c r="AE161" s="110">
        <v>761754</v>
      </c>
      <c r="AF161" s="110">
        <v>751150</v>
      </c>
      <c r="AG161" s="110">
        <v>743855</v>
      </c>
      <c r="AH161" s="110">
        <v>737370</v>
      </c>
      <c r="AI161" s="110">
        <v>741223</v>
      </c>
      <c r="AJ161" s="110">
        <v>722372</v>
      </c>
      <c r="AK161" s="110">
        <v>716074</v>
      </c>
      <c r="AL161" s="110">
        <v>724017</v>
      </c>
      <c r="AM161" s="110">
        <v>688436</v>
      </c>
      <c r="AN161" s="110">
        <v>664320</v>
      </c>
      <c r="AO161" s="110">
        <v>647659</v>
      </c>
      <c r="AP161" s="110">
        <v>649421</v>
      </c>
      <c r="AQ161" s="110">
        <v>629777</v>
      </c>
      <c r="AR161" s="110">
        <v>614058</v>
      </c>
      <c r="AS161" s="110">
        <v>597576</v>
      </c>
      <c r="AT161" s="110">
        <v>556383</v>
      </c>
      <c r="AU161" s="110">
        <v>538110</v>
      </c>
      <c r="AV161" s="110">
        <v>511766</v>
      </c>
      <c r="AW161" s="110">
        <v>510085</v>
      </c>
      <c r="AX161" s="110">
        <v>506169</v>
      </c>
      <c r="AY161" s="110">
        <f t="shared" ref="AY161" si="48">SUM(C161:T161)</f>
        <v>9170527</v>
      </c>
      <c r="AZ161" s="110">
        <f t="shared" ref="AZ161" si="49">SUM(C161:AX161)</f>
        <v>29854181</v>
      </c>
      <c r="BA161" s="110">
        <f t="shared" ref="BA161" si="50">(42.17*AY161)/100</f>
        <v>3867211.2359000002</v>
      </c>
      <c r="BB161" s="111">
        <f t="shared" ref="BB161" si="51">(BA161*100)/AZ161</f>
        <v>12.953667145985349</v>
      </c>
      <c r="BC161" s="111">
        <f t="shared" ref="BC161" si="52">(611.9*BA161)</f>
        <v>2366346555.24721</v>
      </c>
      <c r="BD161" s="111">
        <f t="shared" ref="BD161" si="53">(BA161*12.6)</f>
        <v>48726861.572340004</v>
      </c>
    </row>
    <row r="162" spans="2:56" ht="27" customHeight="1" x14ac:dyDescent="0.25">
      <c r="B162" s="42" t="s">
        <v>577</v>
      </c>
    </row>
  </sheetData>
  <sortState ref="B112:BD163">
    <sortCondition descending="1" ref="AX112"/>
  </sortState>
  <mergeCells count="4">
    <mergeCell ref="B2:BD2"/>
    <mergeCell ref="B26:BD26"/>
    <mergeCell ref="B50:BD50"/>
    <mergeCell ref="B107:BD107"/>
  </mergeCells>
  <pageMargins left="0.7" right="0.7" top="0.75" bottom="0.75" header="0.3" footer="0.3"/>
  <pageSetup paperSize="9" orientation="portrait" horizontalDpi="4294967292" verticalDpi="4294967292"/>
  <ignoredErrors>
    <ignoredError sqref="AY4 AY5:AY23"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42"/>
  <sheetViews>
    <sheetView workbookViewId="0"/>
  </sheetViews>
  <sheetFormatPr baseColWidth="10" defaultRowHeight="15" x14ac:dyDescent="0.25"/>
  <cols>
    <col min="2" max="2" width="27.140625" bestFit="1" customWidth="1"/>
    <col min="3" max="3" width="24.85546875" customWidth="1"/>
    <col min="4" max="4" width="23.28515625" customWidth="1"/>
    <col min="5" max="5" width="12.85546875" bestFit="1" customWidth="1"/>
    <col min="6" max="6" width="25" customWidth="1"/>
  </cols>
  <sheetData>
    <row r="3" spans="2:6" x14ac:dyDescent="0.25">
      <c r="B3" s="178" t="s">
        <v>580</v>
      </c>
      <c r="C3" s="179"/>
      <c r="D3" s="179"/>
      <c r="E3" s="179"/>
      <c r="F3" s="180"/>
    </row>
    <row r="4" spans="2:6" ht="33.75" x14ac:dyDescent="0.25">
      <c r="B4" s="143"/>
      <c r="C4" s="143" t="s">
        <v>579</v>
      </c>
      <c r="D4" s="143" t="s">
        <v>221</v>
      </c>
      <c r="E4" s="143" t="s">
        <v>245</v>
      </c>
      <c r="F4" s="143" t="s">
        <v>246</v>
      </c>
    </row>
    <row r="5" spans="2:6" x14ac:dyDescent="0.25">
      <c r="B5" s="101" t="s">
        <v>509</v>
      </c>
      <c r="C5" s="140">
        <v>66000.688699999999</v>
      </c>
      <c r="D5" s="139">
        <v>14.40349187193247</v>
      </c>
      <c r="E5" s="139">
        <v>40385821.415529996</v>
      </c>
      <c r="F5" s="139">
        <v>831608.67761999997</v>
      </c>
    </row>
    <row r="6" spans="2:6" x14ac:dyDescent="0.25">
      <c r="B6" s="101" t="s">
        <v>549</v>
      </c>
      <c r="C6" s="140">
        <v>58693.049400000004</v>
      </c>
      <c r="D6" s="139">
        <v>14.273427949562871</v>
      </c>
      <c r="E6" s="139">
        <v>35914276.927859999</v>
      </c>
      <c r="F6" s="139">
        <v>739532.42243999999</v>
      </c>
    </row>
    <row r="7" spans="2:6" x14ac:dyDescent="0.25">
      <c r="B7" s="101" t="s">
        <v>540</v>
      </c>
      <c r="C7" s="140">
        <v>70219.797200000001</v>
      </c>
      <c r="D7" s="139">
        <v>13.911549313632841</v>
      </c>
      <c r="E7" s="139">
        <v>42967493.906679995</v>
      </c>
      <c r="F7" s="139">
        <v>884769.44472000003</v>
      </c>
    </row>
    <row r="8" spans="2:6" x14ac:dyDescent="0.25">
      <c r="B8" s="101" t="s">
        <v>545</v>
      </c>
      <c r="C8" s="140">
        <v>82303.610700000005</v>
      </c>
      <c r="D8" s="139">
        <v>13.909262638621776</v>
      </c>
      <c r="E8" s="139">
        <v>50361579.387330003</v>
      </c>
      <c r="F8" s="139">
        <v>1037025.49482</v>
      </c>
    </row>
    <row r="9" spans="2:6" x14ac:dyDescent="0.25">
      <c r="B9" s="101" t="s">
        <v>547</v>
      </c>
      <c r="C9" s="140">
        <v>46895.570200000002</v>
      </c>
      <c r="D9" s="139">
        <v>13.703019682784578</v>
      </c>
      <c r="E9" s="139">
        <v>28695399.405379999</v>
      </c>
      <c r="F9" s="139">
        <v>590884.18452000001</v>
      </c>
    </row>
    <row r="10" spans="2:6" x14ac:dyDescent="0.25">
      <c r="B10" s="101" t="s">
        <v>565</v>
      </c>
      <c r="C10" s="140">
        <v>170417.82570000002</v>
      </c>
      <c r="D10" s="139">
        <v>13.541226552648329</v>
      </c>
      <c r="E10" s="139">
        <v>104278667.54583001</v>
      </c>
      <c r="F10" s="139">
        <v>2147264.6038200003</v>
      </c>
    </row>
    <row r="11" spans="2:6" x14ac:dyDescent="0.25">
      <c r="B11" s="101" t="s">
        <v>536</v>
      </c>
      <c r="C11" s="140">
        <v>110435.21769999999</v>
      </c>
      <c r="D11" s="139">
        <v>13.52351872850887</v>
      </c>
      <c r="E11" s="139">
        <v>67575309.71063</v>
      </c>
      <c r="F11" s="139">
        <v>1391483.7430199999</v>
      </c>
    </row>
    <row r="12" spans="2:6" x14ac:dyDescent="0.25">
      <c r="B12" s="101" t="s">
        <v>554</v>
      </c>
      <c r="C12" s="140">
        <v>141412.878</v>
      </c>
      <c r="D12" s="139">
        <v>13.218207497611777</v>
      </c>
      <c r="E12" s="139">
        <v>86530540.048199996</v>
      </c>
      <c r="F12" s="139">
        <v>1781802.2627999999</v>
      </c>
    </row>
    <row r="13" spans="2:6" x14ac:dyDescent="0.25">
      <c r="B13" s="144" t="s">
        <v>305</v>
      </c>
      <c r="C13" s="145">
        <v>746374.84230000002</v>
      </c>
      <c r="D13" s="146">
        <v>13.687193484280195</v>
      </c>
      <c r="E13" s="146">
        <v>456706766.00336999</v>
      </c>
      <c r="F13" s="146">
        <v>9404323.0129799992</v>
      </c>
    </row>
    <row r="14" spans="2:6" s="7" customFormat="1" x14ac:dyDescent="0.25">
      <c r="B14" s="136"/>
      <c r="C14" s="141"/>
      <c r="D14" s="142"/>
      <c r="E14" s="142"/>
      <c r="F14" s="142"/>
    </row>
    <row r="15" spans="2:6" s="7" customFormat="1" x14ac:dyDescent="0.25">
      <c r="B15" s="136"/>
      <c r="C15" s="141"/>
      <c r="D15" s="142"/>
      <c r="E15" s="142"/>
      <c r="F15" s="142"/>
    </row>
    <row r="16" spans="2:6" s="137" customFormat="1" x14ac:dyDescent="0.25">
      <c r="B16" s="177" t="s">
        <v>581</v>
      </c>
      <c r="C16" s="177"/>
      <c r="D16" s="177"/>
      <c r="E16" s="177"/>
      <c r="F16" s="177"/>
    </row>
    <row r="17" spans="2:6" s="137" customFormat="1" ht="33.75" x14ac:dyDescent="0.25">
      <c r="B17" s="143"/>
      <c r="C17" s="143" t="s">
        <v>579</v>
      </c>
      <c r="D17" s="143" t="s">
        <v>221</v>
      </c>
      <c r="E17" s="143" t="s">
        <v>245</v>
      </c>
      <c r="F17" s="143" t="s">
        <v>246</v>
      </c>
    </row>
    <row r="18" spans="2:6" x14ac:dyDescent="0.25">
      <c r="B18" s="101" t="s">
        <v>568</v>
      </c>
      <c r="C18" s="140">
        <v>10484.7271</v>
      </c>
      <c r="D18" s="139">
        <v>12.761973684210526</v>
      </c>
      <c r="E18" s="139">
        <v>6415604.5124899996</v>
      </c>
      <c r="F18" s="139">
        <v>132107.56146</v>
      </c>
    </row>
    <row r="19" spans="2:6" x14ac:dyDescent="0.25">
      <c r="B19" s="101" t="s">
        <v>573</v>
      </c>
      <c r="C19" s="140">
        <v>74593.669599999994</v>
      </c>
      <c r="D19" s="139">
        <v>12.373709375622054</v>
      </c>
      <c r="E19" s="139">
        <v>45643866.428239994</v>
      </c>
      <c r="F19" s="139">
        <v>939880.23695999989</v>
      </c>
    </row>
    <row r="20" spans="2:6" x14ac:dyDescent="0.25">
      <c r="B20" s="101" t="s">
        <v>548</v>
      </c>
      <c r="C20" s="140">
        <v>16858.722600000001</v>
      </c>
      <c r="D20" s="139">
        <v>12.335801119525849</v>
      </c>
      <c r="E20" s="139">
        <v>10315852.35894</v>
      </c>
      <c r="F20" s="139">
        <v>212419.90476</v>
      </c>
    </row>
    <row r="21" spans="2:6" x14ac:dyDescent="0.25">
      <c r="B21" s="144" t="s">
        <v>306</v>
      </c>
      <c r="C21" s="145">
        <v>101935.8542</v>
      </c>
      <c r="D21" s="146">
        <v>12.40620776192354</v>
      </c>
      <c r="E21" s="146">
        <v>62374549.184979998</v>
      </c>
      <c r="F21" s="146">
        <v>1284391.7629199999</v>
      </c>
    </row>
    <row r="22" spans="2:6" s="7" customFormat="1" x14ac:dyDescent="0.25">
      <c r="B22" s="136"/>
      <c r="C22" s="141"/>
      <c r="D22" s="142"/>
      <c r="E22" s="142"/>
      <c r="F22" s="142"/>
    </row>
    <row r="23" spans="2:6" s="7" customFormat="1" x14ac:dyDescent="0.25">
      <c r="B23" s="136"/>
      <c r="C23" s="141"/>
      <c r="D23" s="142"/>
      <c r="E23" s="142"/>
      <c r="F23" s="142"/>
    </row>
    <row r="24" spans="2:6" s="137" customFormat="1" x14ac:dyDescent="0.25">
      <c r="B24" s="177" t="s">
        <v>582</v>
      </c>
      <c r="C24" s="177"/>
      <c r="D24" s="177"/>
      <c r="E24" s="177"/>
      <c r="F24" s="177"/>
    </row>
    <row r="25" spans="2:6" s="137" customFormat="1" ht="33.75" x14ac:dyDescent="0.25">
      <c r="B25" s="143"/>
      <c r="C25" s="143" t="s">
        <v>579</v>
      </c>
      <c r="D25" s="143" t="s">
        <v>221</v>
      </c>
      <c r="E25" s="143" t="s">
        <v>245</v>
      </c>
      <c r="F25" s="143" t="s">
        <v>246</v>
      </c>
    </row>
    <row r="26" spans="2:6" x14ac:dyDescent="0.25">
      <c r="B26" s="101" t="s">
        <v>307</v>
      </c>
      <c r="C26" s="106">
        <v>69078.255300000004</v>
      </c>
      <c r="D26" s="138">
        <v>10.68008492644501</v>
      </c>
      <c r="E26" s="138">
        <v>42268984.418070003</v>
      </c>
      <c r="F26" s="138">
        <v>870386.01678000006</v>
      </c>
    </row>
    <row r="27" spans="2:6" s="7" customFormat="1" x14ac:dyDescent="0.25">
      <c r="B27" s="136"/>
      <c r="C27" s="141"/>
      <c r="D27" s="142"/>
      <c r="E27" s="142"/>
      <c r="F27" s="142"/>
    </row>
    <row r="28" spans="2:6" s="7" customFormat="1" x14ac:dyDescent="0.25">
      <c r="B28" s="136"/>
      <c r="C28" s="141"/>
      <c r="D28" s="142"/>
      <c r="E28" s="142"/>
      <c r="F28" s="142"/>
    </row>
    <row r="29" spans="2:6" s="137" customFormat="1" x14ac:dyDescent="0.25">
      <c r="B29" s="177" t="s">
        <v>583</v>
      </c>
      <c r="C29" s="177"/>
      <c r="D29" s="177"/>
      <c r="E29" s="177"/>
      <c r="F29" s="177"/>
    </row>
    <row r="30" spans="2:6" s="137" customFormat="1" ht="33.75" x14ac:dyDescent="0.25">
      <c r="B30" s="143"/>
      <c r="C30" s="143" t="s">
        <v>579</v>
      </c>
      <c r="D30" s="143" t="s">
        <v>221</v>
      </c>
      <c r="E30" s="143" t="s">
        <v>245</v>
      </c>
      <c r="F30" s="143" t="s">
        <v>246</v>
      </c>
    </row>
    <row r="31" spans="2:6" x14ac:dyDescent="0.25">
      <c r="B31" s="101" t="s">
        <v>308</v>
      </c>
      <c r="C31" s="106">
        <v>109531.9363</v>
      </c>
      <c r="D31" s="138">
        <v>13.952188683042653</v>
      </c>
      <c r="E31" s="138">
        <v>67022591.821970001</v>
      </c>
      <c r="F31" s="138">
        <v>1380102.39738</v>
      </c>
    </row>
    <row r="32" spans="2:6" s="7" customFormat="1" x14ac:dyDescent="0.25">
      <c r="B32" s="136"/>
      <c r="C32" s="141"/>
      <c r="D32" s="142"/>
      <c r="E32" s="142"/>
      <c r="F32" s="142"/>
    </row>
    <row r="33" spans="2:6" s="7" customFormat="1" x14ac:dyDescent="0.25">
      <c r="B33" s="136"/>
      <c r="C33" s="141"/>
      <c r="D33" s="142"/>
      <c r="E33" s="142"/>
      <c r="F33" s="142"/>
    </row>
    <row r="34" spans="2:6" s="137" customFormat="1" x14ac:dyDescent="0.25">
      <c r="B34" s="177" t="s">
        <v>584</v>
      </c>
      <c r="C34" s="177"/>
      <c r="D34" s="177"/>
      <c r="E34" s="177"/>
      <c r="F34" s="177"/>
    </row>
    <row r="35" spans="2:6" s="137" customFormat="1" ht="33.75" x14ac:dyDescent="0.25">
      <c r="B35" s="143"/>
      <c r="C35" s="143" t="s">
        <v>579</v>
      </c>
      <c r="D35" s="143" t="s">
        <v>221</v>
      </c>
      <c r="E35" s="143" t="s">
        <v>245</v>
      </c>
      <c r="F35" s="143" t="s">
        <v>246</v>
      </c>
    </row>
    <row r="36" spans="2:6" x14ac:dyDescent="0.25">
      <c r="B36" s="101" t="s">
        <v>559</v>
      </c>
      <c r="C36" s="140">
        <v>105353.311</v>
      </c>
      <c r="D36" s="139">
        <v>13.530443633057168</v>
      </c>
      <c r="E36" s="139">
        <v>64465691.0009</v>
      </c>
      <c r="F36" s="139">
        <v>1327451.7186</v>
      </c>
    </row>
    <row r="37" spans="2:6" x14ac:dyDescent="0.25">
      <c r="B37" s="101" t="s">
        <v>563</v>
      </c>
      <c r="C37" s="140">
        <v>95215.643000000011</v>
      </c>
      <c r="D37" s="139">
        <v>13.358836709439723</v>
      </c>
      <c r="E37" s="139">
        <v>58262451.951700002</v>
      </c>
      <c r="F37" s="139">
        <v>1199717.1018000001</v>
      </c>
    </row>
    <row r="38" spans="2:6" x14ac:dyDescent="0.25">
      <c r="B38" s="144" t="s">
        <v>309</v>
      </c>
      <c r="C38" s="145">
        <v>200570.21909999999</v>
      </c>
      <c r="D38" s="146">
        <v>13.448506504652695</v>
      </c>
      <c r="E38" s="146">
        <v>122728917.06728999</v>
      </c>
      <c r="F38" s="146">
        <v>2527184.7606599997</v>
      </c>
    </row>
    <row r="39" spans="2:6" s="7" customFormat="1" x14ac:dyDescent="0.25">
      <c r="B39" s="136"/>
      <c r="C39" s="141"/>
      <c r="D39" s="142"/>
      <c r="E39" s="142"/>
      <c r="F39" s="142"/>
    </row>
    <row r="40" spans="2:6" s="7" customFormat="1" x14ac:dyDescent="0.25">
      <c r="B40" s="136"/>
      <c r="C40" s="141"/>
      <c r="D40" s="142"/>
      <c r="E40" s="142"/>
      <c r="F40" s="142"/>
    </row>
    <row r="41" spans="2:6" s="137" customFormat="1" x14ac:dyDescent="0.25">
      <c r="B41" s="177" t="s">
        <v>585</v>
      </c>
      <c r="C41" s="177"/>
      <c r="D41" s="177"/>
      <c r="E41" s="177"/>
      <c r="F41" s="177"/>
    </row>
    <row r="42" spans="2:6" s="137" customFormat="1" ht="33.75" x14ac:dyDescent="0.25">
      <c r="B42" s="143"/>
      <c r="C42" s="143" t="s">
        <v>579</v>
      </c>
      <c r="D42" s="143" t="s">
        <v>221</v>
      </c>
      <c r="E42" s="143" t="s">
        <v>245</v>
      </c>
      <c r="F42" s="143" t="s">
        <v>246</v>
      </c>
    </row>
    <row r="43" spans="2:6" x14ac:dyDescent="0.25">
      <c r="B43" s="101" t="s">
        <v>310</v>
      </c>
      <c r="C43" s="106">
        <v>42507.7817</v>
      </c>
      <c r="D43" s="138">
        <v>11.490235547254066</v>
      </c>
      <c r="E43" s="138">
        <v>26010511.622229997</v>
      </c>
      <c r="F43" s="138">
        <v>535598.04941999994</v>
      </c>
    </row>
    <row r="44" spans="2:6" s="7" customFormat="1" x14ac:dyDescent="0.25">
      <c r="B44" s="136"/>
      <c r="C44" s="141"/>
      <c r="D44" s="142"/>
      <c r="E44" s="142"/>
      <c r="F44" s="142"/>
    </row>
    <row r="45" spans="2:6" s="7" customFormat="1" x14ac:dyDescent="0.25">
      <c r="B45" s="136"/>
      <c r="C45" s="141"/>
      <c r="D45" s="142"/>
      <c r="E45" s="142"/>
      <c r="F45" s="142"/>
    </row>
    <row r="46" spans="2:6" s="137" customFormat="1" x14ac:dyDescent="0.25">
      <c r="B46" s="177" t="s">
        <v>586</v>
      </c>
      <c r="C46" s="177"/>
      <c r="D46" s="177"/>
      <c r="E46" s="177"/>
      <c r="F46" s="177"/>
    </row>
    <row r="47" spans="2:6" s="137" customFormat="1" ht="33.75" x14ac:dyDescent="0.25">
      <c r="B47" s="143"/>
      <c r="C47" s="143" t="s">
        <v>579</v>
      </c>
      <c r="D47" s="143" t="s">
        <v>221</v>
      </c>
      <c r="E47" s="143" t="s">
        <v>245</v>
      </c>
      <c r="F47" s="143" t="s">
        <v>246</v>
      </c>
    </row>
    <row r="48" spans="2:6" x14ac:dyDescent="0.25">
      <c r="B48" s="101" t="s">
        <v>564</v>
      </c>
      <c r="C48" s="140">
        <v>12042.4869</v>
      </c>
      <c r="D48" s="139">
        <v>12.47758011874048</v>
      </c>
      <c r="E48" s="139">
        <v>7368797.7341099996</v>
      </c>
      <c r="F48" s="139">
        <v>151735.33494</v>
      </c>
    </row>
    <row r="49" spans="2:6" x14ac:dyDescent="0.25">
      <c r="B49" s="101" t="s">
        <v>566</v>
      </c>
      <c r="C49" s="140">
        <v>6685.2101000000002</v>
      </c>
      <c r="D49" s="139">
        <v>12.273872436521197</v>
      </c>
      <c r="E49" s="139">
        <v>4090680.0601900001</v>
      </c>
      <c r="F49" s="139">
        <v>84233.647259999998</v>
      </c>
    </row>
    <row r="50" spans="2:6" x14ac:dyDescent="0.25">
      <c r="B50" s="101" t="s">
        <v>512</v>
      </c>
      <c r="C50" s="140">
        <v>11846.8181</v>
      </c>
      <c r="D50" s="139">
        <v>12.167304911365365</v>
      </c>
      <c r="E50" s="139">
        <v>7249067.9953899998</v>
      </c>
      <c r="F50" s="139">
        <v>149269.90805999999</v>
      </c>
    </row>
    <row r="51" spans="2:6" x14ac:dyDescent="0.25">
      <c r="B51" s="101" t="s">
        <v>562</v>
      </c>
      <c r="C51" s="140">
        <v>24521.855</v>
      </c>
      <c r="D51" s="139">
        <v>12.09265816168022</v>
      </c>
      <c r="E51" s="139">
        <v>15004923.0745</v>
      </c>
      <c r="F51" s="139">
        <v>308975.37299999996</v>
      </c>
    </row>
    <row r="52" spans="2:6" x14ac:dyDescent="0.25">
      <c r="B52" s="101" t="s">
        <v>534</v>
      </c>
      <c r="C52" s="140">
        <v>26008.3475</v>
      </c>
      <c r="D52" s="139">
        <v>11.728521147402741</v>
      </c>
      <c r="E52" s="139">
        <v>15914507.83525</v>
      </c>
      <c r="F52" s="139">
        <v>327705.17849999998</v>
      </c>
    </row>
    <row r="53" spans="2:6" x14ac:dyDescent="0.25">
      <c r="B53" s="101" t="s">
        <v>558</v>
      </c>
      <c r="C53" s="140">
        <v>11905.012699999999</v>
      </c>
      <c r="D53" s="139">
        <v>11.708888812392427</v>
      </c>
      <c r="E53" s="139">
        <v>7284677.2711299993</v>
      </c>
      <c r="F53" s="139">
        <v>150003.16001999998</v>
      </c>
    </row>
    <row r="54" spans="2:6" x14ac:dyDescent="0.25">
      <c r="B54" s="101" t="s">
        <v>572</v>
      </c>
      <c r="C54" s="140">
        <v>12078.331400000001</v>
      </c>
      <c r="D54" s="139">
        <v>11.575713902359549</v>
      </c>
      <c r="E54" s="139">
        <v>7390730.9836600004</v>
      </c>
      <c r="F54" s="139">
        <v>152186.97564000002</v>
      </c>
    </row>
    <row r="55" spans="2:6" x14ac:dyDescent="0.25">
      <c r="B55" s="101" t="s">
        <v>550</v>
      </c>
      <c r="C55" s="140">
        <v>33209.296699999999</v>
      </c>
      <c r="D55" s="139">
        <v>11.56026772629329</v>
      </c>
      <c r="E55" s="139">
        <v>20320768.650729999</v>
      </c>
      <c r="F55" s="139">
        <v>418437.13841999997</v>
      </c>
    </row>
    <row r="56" spans="2:6" x14ac:dyDescent="0.25">
      <c r="B56" s="101" t="s">
        <v>571</v>
      </c>
      <c r="C56" s="140">
        <v>37219.241999999998</v>
      </c>
      <c r="D56" s="139">
        <v>11.383562925898286</v>
      </c>
      <c r="E56" s="139">
        <v>22774454.179799996</v>
      </c>
      <c r="F56" s="139">
        <v>468962.44919999997</v>
      </c>
    </row>
    <row r="57" spans="2:6" x14ac:dyDescent="0.25">
      <c r="B57" s="144" t="s">
        <v>311</v>
      </c>
      <c r="C57" s="145">
        <v>175516.17870000002</v>
      </c>
      <c r="D57" s="146">
        <v>11.754955459187945</v>
      </c>
      <c r="E57" s="146">
        <v>107398349.74653001</v>
      </c>
      <c r="F57" s="146">
        <v>2211503.8516200003</v>
      </c>
    </row>
    <row r="58" spans="2:6" s="7" customFormat="1" x14ac:dyDescent="0.25">
      <c r="B58" s="136"/>
      <c r="C58" s="141"/>
      <c r="D58" s="142"/>
      <c r="E58" s="142"/>
      <c r="F58" s="142"/>
    </row>
    <row r="59" spans="2:6" s="7" customFormat="1" x14ac:dyDescent="0.25">
      <c r="B59" s="136"/>
      <c r="C59" s="141"/>
      <c r="D59" s="142"/>
      <c r="E59" s="142"/>
      <c r="F59" s="142"/>
    </row>
    <row r="60" spans="2:6" s="137" customFormat="1" x14ac:dyDescent="0.25">
      <c r="B60" s="177" t="s">
        <v>587</v>
      </c>
      <c r="C60" s="177"/>
      <c r="D60" s="177"/>
      <c r="E60" s="177"/>
      <c r="F60" s="177"/>
    </row>
    <row r="61" spans="2:6" s="137" customFormat="1" ht="33.75" x14ac:dyDescent="0.25">
      <c r="B61" s="143"/>
      <c r="C61" s="143" t="s">
        <v>579</v>
      </c>
      <c r="D61" s="143" t="s">
        <v>221</v>
      </c>
      <c r="E61" s="143" t="s">
        <v>245</v>
      </c>
      <c r="F61" s="143" t="s">
        <v>246</v>
      </c>
    </row>
    <row r="62" spans="2:6" x14ac:dyDescent="0.25">
      <c r="B62" s="101" t="s">
        <v>539</v>
      </c>
      <c r="C62" s="140">
        <v>44238.860200000003</v>
      </c>
      <c r="D62" s="139">
        <v>13.898217501398028</v>
      </c>
      <c r="E62" s="139">
        <v>27069758.55638</v>
      </c>
      <c r="F62" s="139">
        <v>557409.63852000004</v>
      </c>
    </row>
    <row r="63" spans="2:6" x14ac:dyDescent="0.25">
      <c r="B63" s="101" t="s">
        <v>507</v>
      </c>
      <c r="C63" s="140">
        <v>34288.005300000004</v>
      </c>
      <c r="D63" s="139">
        <v>13.667475296265442</v>
      </c>
      <c r="E63" s="139">
        <v>20980830.443070002</v>
      </c>
      <c r="F63" s="139">
        <v>432028.86678000004</v>
      </c>
    </row>
    <row r="64" spans="2:6" x14ac:dyDescent="0.25">
      <c r="B64" s="101" t="s">
        <v>569</v>
      </c>
      <c r="C64" s="140">
        <v>58611.239600000001</v>
      </c>
      <c r="D64" s="139">
        <v>13.434779228221378</v>
      </c>
      <c r="E64" s="139">
        <v>35864217.511239998</v>
      </c>
      <c r="F64" s="139">
        <v>738501.61895999999</v>
      </c>
    </row>
    <row r="65" spans="2:6" x14ac:dyDescent="0.25">
      <c r="B65" s="101" t="s">
        <v>542</v>
      </c>
      <c r="C65" s="140">
        <v>16819.504499999999</v>
      </c>
      <c r="D65" s="139">
        <v>13.41129268895569</v>
      </c>
      <c r="E65" s="139">
        <v>10291854.803549999</v>
      </c>
      <c r="F65" s="139">
        <v>211925.75669999997</v>
      </c>
    </row>
    <row r="66" spans="2:6" x14ac:dyDescent="0.25">
      <c r="B66" s="101" t="s">
        <v>546</v>
      </c>
      <c r="C66" s="140">
        <v>21303.018900000003</v>
      </c>
      <c r="D66" s="139">
        <v>12.763865345324474</v>
      </c>
      <c r="E66" s="139">
        <v>13035317.264910001</v>
      </c>
      <c r="F66" s="139">
        <v>268418.03814000002</v>
      </c>
    </row>
    <row r="67" spans="2:6" x14ac:dyDescent="0.25">
      <c r="B67" s="144" t="s">
        <v>312</v>
      </c>
      <c r="C67" s="145">
        <v>175261.89359999998</v>
      </c>
      <c r="D67" s="146">
        <v>13.504850135231974</v>
      </c>
      <c r="E67" s="146">
        <v>107242752.69383998</v>
      </c>
      <c r="F67" s="146">
        <v>2208299.8593599997</v>
      </c>
    </row>
    <row r="68" spans="2:6" s="7" customFormat="1" x14ac:dyDescent="0.25">
      <c r="B68" s="136"/>
      <c r="C68" s="141"/>
      <c r="D68" s="142"/>
      <c r="E68" s="142"/>
      <c r="F68" s="142"/>
    </row>
    <row r="69" spans="2:6" s="7" customFormat="1" x14ac:dyDescent="0.25">
      <c r="B69" s="136"/>
      <c r="C69" s="141"/>
      <c r="D69" s="142"/>
      <c r="E69" s="142"/>
      <c r="F69" s="142"/>
    </row>
    <row r="70" spans="2:6" s="137" customFormat="1" x14ac:dyDescent="0.25">
      <c r="B70" s="177" t="s">
        <v>588</v>
      </c>
      <c r="C70" s="177"/>
      <c r="D70" s="177"/>
      <c r="E70" s="177"/>
      <c r="F70" s="177"/>
    </row>
    <row r="71" spans="2:6" s="137" customFormat="1" ht="33.75" x14ac:dyDescent="0.25">
      <c r="B71" s="143"/>
      <c r="C71" s="143" t="s">
        <v>579</v>
      </c>
      <c r="D71" s="143" t="s">
        <v>221</v>
      </c>
      <c r="E71" s="143" t="s">
        <v>245</v>
      </c>
      <c r="F71" s="143" t="s">
        <v>246</v>
      </c>
    </row>
    <row r="72" spans="2:6" x14ac:dyDescent="0.25">
      <c r="B72" s="101" t="s">
        <v>544</v>
      </c>
      <c r="C72" s="140">
        <v>62329.790200000003</v>
      </c>
      <c r="D72" s="139">
        <v>13.121646726945466</v>
      </c>
      <c r="E72" s="139">
        <v>38139598.623379998</v>
      </c>
      <c r="F72" s="139">
        <v>785355.35652000003</v>
      </c>
    </row>
    <row r="73" spans="2:6" x14ac:dyDescent="0.25">
      <c r="B73" s="101" t="s">
        <v>576</v>
      </c>
      <c r="C73" s="140">
        <v>456424.88649999996</v>
      </c>
      <c r="D73" s="139">
        <v>13.068416084957251</v>
      </c>
      <c r="E73" s="139">
        <v>279286388.04934996</v>
      </c>
      <c r="F73" s="139">
        <v>5750953.5698999995</v>
      </c>
    </row>
    <row r="74" spans="2:6" x14ac:dyDescent="0.25">
      <c r="B74" s="101" t="s">
        <v>551</v>
      </c>
      <c r="C74" s="140">
        <v>34997.7264</v>
      </c>
      <c r="D74" s="139">
        <v>12.838679364334034</v>
      </c>
      <c r="E74" s="139">
        <v>21415108.784159999</v>
      </c>
      <c r="F74" s="139">
        <v>440971.35264</v>
      </c>
    </row>
    <row r="75" spans="2:6" x14ac:dyDescent="0.25">
      <c r="B75" s="101" t="s">
        <v>567</v>
      </c>
      <c r="C75" s="140">
        <v>64243.886500000001</v>
      </c>
      <c r="D75" s="139">
        <v>12.826151967928574</v>
      </c>
      <c r="E75" s="139">
        <v>39310834.149350002</v>
      </c>
      <c r="F75" s="139">
        <v>809472.96990000003</v>
      </c>
    </row>
    <row r="76" spans="2:6" x14ac:dyDescent="0.25">
      <c r="B76" s="144" t="s">
        <v>313</v>
      </c>
      <c r="C76" s="145">
        <v>617997.13300000003</v>
      </c>
      <c r="D76" s="146">
        <v>13.034957957847114</v>
      </c>
      <c r="E76" s="146">
        <v>378152445.68269998</v>
      </c>
      <c r="F76" s="146">
        <v>7786763.8758000005</v>
      </c>
    </row>
    <row r="77" spans="2:6" s="7" customFormat="1" x14ac:dyDescent="0.25">
      <c r="B77" s="136"/>
      <c r="C77" s="141"/>
      <c r="D77" s="142"/>
      <c r="E77" s="142"/>
      <c r="F77" s="142"/>
    </row>
    <row r="78" spans="2:6" s="7" customFormat="1" x14ac:dyDescent="0.25">
      <c r="B78" s="136"/>
      <c r="C78" s="141"/>
      <c r="D78" s="142"/>
      <c r="E78" s="142"/>
      <c r="F78" s="142"/>
    </row>
    <row r="79" spans="2:6" s="137" customFormat="1" x14ac:dyDescent="0.25">
      <c r="B79" s="177" t="s">
        <v>589</v>
      </c>
      <c r="C79" s="177"/>
      <c r="D79" s="177"/>
      <c r="E79" s="177"/>
      <c r="F79" s="177"/>
    </row>
    <row r="80" spans="2:6" s="137" customFormat="1" ht="33.75" x14ac:dyDescent="0.25">
      <c r="B80" s="143"/>
      <c r="C80" s="143" t="s">
        <v>579</v>
      </c>
      <c r="D80" s="143" t="s">
        <v>221</v>
      </c>
      <c r="E80" s="143" t="s">
        <v>245</v>
      </c>
      <c r="F80" s="143" t="s">
        <v>246</v>
      </c>
    </row>
    <row r="81" spans="2:6" x14ac:dyDescent="0.25">
      <c r="B81" s="101" t="s">
        <v>508</v>
      </c>
      <c r="C81" s="140">
        <v>150747.20749999999</v>
      </c>
      <c r="D81" s="139">
        <v>12.866177116984094</v>
      </c>
      <c r="E81" s="139">
        <v>92242216.269249991</v>
      </c>
      <c r="F81" s="139">
        <v>1899414.8144999999</v>
      </c>
    </row>
    <row r="82" spans="2:6" x14ac:dyDescent="0.25">
      <c r="B82" s="101" t="s">
        <v>570</v>
      </c>
      <c r="C82" s="140">
        <v>204843.72690000001</v>
      </c>
      <c r="D82" s="139">
        <v>12.638324132195304</v>
      </c>
      <c r="E82" s="139">
        <v>125343876.49011</v>
      </c>
      <c r="F82" s="139">
        <v>2581030.9589399998</v>
      </c>
    </row>
    <row r="83" spans="2:6" x14ac:dyDescent="0.25">
      <c r="B83" s="101" t="s">
        <v>538</v>
      </c>
      <c r="C83" s="140">
        <v>45254.313799999996</v>
      </c>
      <c r="D83" s="139">
        <v>12.498947371328352</v>
      </c>
      <c r="E83" s="139">
        <v>27691114.614219997</v>
      </c>
      <c r="F83" s="139">
        <v>570204.35387999995</v>
      </c>
    </row>
    <row r="84" spans="2:6" x14ac:dyDescent="0.25">
      <c r="B84" s="144" t="s">
        <v>314</v>
      </c>
      <c r="C84" s="145">
        <v>400846.09160000004</v>
      </c>
      <c r="D84" s="146">
        <v>12.706982761954698</v>
      </c>
      <c r="E84" s="146">
        <v>245277723.45004001</v>
      </c>
      <c r="F84" s="146">
        <v>5050660.75416</v>
      </c>
    </row>
    <row r="85" spans="2:6" s="7" customFormat="1" x14ac:dyDescent="0.25">
      <c r="B85" s="136"/>
      <c r="C85" s="141"/>
      <c r="D85" s="142"/>
      <c r="E85" s="142"/>
      <c r="F85" s="142"/>
    </row>
    <row r="86" spans="2:6" s="7" customFormat="1" x14ac:dyDescent="0.25">
      <c r="B86" s="136"/>
      <c r="C86" s="141"/>
      <c r="D86" s="142"/>
      <c r="E86" s="142"/>
      <c r="F86" s="142"/>
    </row>
    <row r="87" spans="2:6" s="137" customFormat="1" x14ac:dyDescent="0.25">
      <c r="B87" s="177" t="s">
        <v>590</v>
      </c>
      <c r="C87" s="177"/>
      <c r="D87" s="177"/>
      <c r="E87" s="177"/>
      <c r="F87" s="177"/>
    </row>
    <row r="88" spans="2:6" s="137" customFormat="1" ht="33.75" x14ac:dyDescent="0.25">
      <c r="B88" s="143"/>
      <c r="C88" s="143" t="s">
        <v>579</v>
      </c>
      <c r="D88" s="143" t="s">
        <v>221</v>
      </c>
      <c r="E88" s="143" t="s">
        <v>245</v>
      </c>
      <c r="F88" s="143" t="s">
        <v>246</v>
      </c>
    </row>
    <row r="89" spans="2:6" x14ac:dyDescent="0.25">
      <c r="B89" s="101" t="s">
        <v>513</v>
      </c>
      <c r="C89" s="140">
        <v>60744.619900000005</v>
      </c>
      <c r="D89" s="139">
        <v>14.003199674497628</v>
      </c>
      <c r="E89" s="139">
        <v>37169632.916809998</v>
      </c>
      <c r="F89" s="139">
        <v>765382.21074000001</v>
      </c>
    </row>
    <row r="90" spans="2:6" x14ac:dyDescent="0.25">
      <c r="B90" s="101" t="s">
        <v>535</v>
      </c>
      <c r="C90" s="140">
        <v>32314.4493</v>
      </c>
      <c r="D90" s="139">
        <v>12.920766462612507</v>
      </c>
      <c r="E90" s="139">
        <v>19773211.526669998</v>
      </c>
      <c r="F90" s="139">
        <v>407162.06118000002</v>
      </c>
    </row>
    <row r="91" spans="2:6" x14ac:dyDescent="0.25">
      <c r="B91" s="144" t="s">
        <v>315</v>
      </c>
      <c r="C91" s="145">
        <v>93056.960699999996</v>
      </c>
      <c r="D91" s="146">
        <v>13.60712645711846</v>
      </c>
      <c r="E91" s="146">
        <v>56941554.252329998</v>
      </c>
      <c r="F91" s="146">
        <v>1172517.7048199999</v>
      </c>
    </row>
    <row r="92" spans="2:6" s="7" customFormat="1" x14ac:dyDescent="0.25">
      <c r="B92" s="136"/>
      <c r="C92" s="141"/>
      <c r="D92" s="142"/>
      <c r="E92" s="142"/>
      <c r="F92" s="142"/>
    </row>
    <row r="93" spans="2:6" s="7" customFormat="1" x14ac:dyDescent="0.25">
      <c r="B93" s="136"/>
      <c r="C93" s="141"/>
      <c r="D93" s="142"/>
      <c r="E93" s="142"/>
      <c r="F93" s="142"/>
    </row>
    <row r="94" spans="2:6" s="137" customFormat="1" x14ac:dyDescent="0.25">
      <c r="B94" s="177" t="s">
        <v>591</v>
      </c>
      <c r="C94" s="177"/>
      <c r="D94" s="177"/>
      <c r="E94" s="177"/>
      <c r="F94" s="177"/>
    </row>
    <row r="95" spans="2:6" s="137" customFormat="1" ht="33.75" x14ac:dyDescent="0.25">
      <c r="B95" s="143"/>
      <c r="C95" s="143" t="s">
        <v>579</v>
      </c>
      <c r="D95" s="143" t="s">
        <v>221</v>
      </c>
      <c r="E95" s="143" t="s">
        <v>245</v>
      </c>
      <c r="F95" s="143" t="s">
        <v>246</v>
      </c>
    </row>
    <row r="96" spans="2:6" x14ac:dyDescent="0.25">
      <c r="B96" s="101" t="s">
        <v>560</v>
      </c>
      <c r="C96" s="140">
        <v>71568.393800000005</v>
      </c>
      <c r="D96" s="139">
        <v>12.002440757896434</v>
      </c>
      <c r="E96" s="139">
        <v>43792700.166220002</v>
      </c>
      <c r="F96" s="139">
        <v>901761.76188000001</v>
      </c>
    </row>
    <row r="97" spans="2:6" x14ac:dyDescent="0.25">
      <c r="B97" s="101" t="s">
        <v>552</v>
      </c>
      <c r="C97" s="140">
        <v>23147.534700000004</v>
      </c>
      <c r="D97" s="139">
        <v>11.570990312325042</v>
      </c>
      <c r="E97" s="139">
        <v>14163976.482930001</v>
      </c>
      <c r="F97" s="139">
        <v>291658.93722000002</v>
      </c>
    </row>
    <row r="98" spans="2:6" x14ac:dyDescent="0.25">
      <c r="B98" s="101" t="s">
        <v>557</v>
      </c>
      <c r="C98" s="140">
        <v>20775.893900000003</v>
      </c>
      <c r="D98" s="139">
        <v>11.519508244896151</v>
      </c>
      <c r="E98" s="139">
        <v>12712769.477410002</v>
      </c>
      <c r="F98" s="139">
        <v>261776.26314000002</v>
      </c>
    </row>
    <row r="99" spans="2:6" x14ac:dyDescent="0.25">
      <c r="B99" s="101" t="s">
        <v>541</v>
      </c>
      <c r="C99" s="140">
        <v>80534.579199999993</v>
      </c>
      <c r="D99" s="139">
        <v>11.510234593627352</v>
      </c>
      <c r="E99" s="139">
        <v>49279109.012479991</v>
      </c>
      <c r="F99" s="139">
        <v>1014735.6979199998</v>
      </c>
    </row>
    <row r="100" spans="2:6" x14ac:dyDescent="0.25">
      <c r="B100" s="144" t="s">
        <v>316</v>
      </c>
      <c r="C100" s="145">
        <v>196025.5582</v>
      </c>
      <c r="D100" s="146">
        <v>11.693496054556171</v>
      </c>
      <c r="E100" s="146">
        <v>119948039.06257999</v>
      </c>
      <c r="F100" s="146">
        <v>2469922.0333199999</v>
      </c>
    </row>
    <row r="101" spans="2:6" s="7" customFormat="1" x14ac:dyDescent="0.25">
      <c r="B101" s="136"/>
      <c r="C101" s="141"/>
      <c r="D101" s="142"/>
      <c r="E101" s="142"/>
      <c r="F101" s="142"/>
    </row>
    <row r="102" spans="2:6" s="7" customFormat="1" x14ac:dyDescent="0.25">
      <c r="B102" s="136"/>
      <c r="C102" s="141"/>
      <c r="D102" s="142"/>
      <c r="E102" s="142"/>
      <c r="F102" s="142"/>
    </row>
    <row r="103" spans="2:6" s="137" customFormat="1" x14ac:dyDescent="0.25">
      <c r="B103" s="177" t="s">
        <v>592</v>
      </c>
      <c r="C103" s="177"/>
      <c r="D103" s="177"/>
      <c r="E103" s="177"/>
      <c r="F103" s="177"/>
    </row>
    <row r="104" spans="2:6" s="137" customFormat="1" ht="33.75" x14ac:dyDescent="0.25">
      <c r="B104" s="143"/>
      <c r="C104" s="143" t="s">
        <v>579</v>
      </c>
      <c r="D104" s="143" t="s">
        <v>221</v>
      </c>
      <c r="E104" s="143" t="s">
        <v>245</v>
      </c>
      <c r="F104" s="143" t="s">
        <v>246</v>
      </c>
    </row>
    <row r="105" spans="2:6" x14ac:dyDescent="0.25">
      <c r="B105" s="101" t="s">
        <v>317</v>
      </c>
      <c r="C105" s="106">
        <v>558407.54940000002</v>
      </c>
      <c r="D105" s="138">
        <v>13.186419526971934</v>
      </c>
      <c r="E105" s="138">
        <v>341689579.47785997</v>
      </c>
      <c r="F105" s="138">
        <v>7035935.1224400001</v>
      </c>
    </row>
    <row r="106" spans="2:6" s="7" customFormat="1" x14ac:dyDescent="0.25">
      <c r="B106" s="136"/>
      <c r="C106" s="141"/>
      <c r="D106" s="142"/>
      <c r="E106" s="142"/>
      <c r="F106" s="142"/>
    </row>
    <row r="107" spans="2:6" s="7" customFormat="1" x14ac:dyDescent="0.25">
      <c r="B107" s="136"/>
      <c r="C107" s="141"/>
      <c r="D107" s="142"/>
      <c r="E107" s="142"/>
      <c r="F107" s="142"/>
    </row>
    <row r="108" spans="2:6" s="137" customFormat="1" x14ac:dyDescent="0.25">
      <c r="B108" s="177" t="s">
        <v>593</v>
      </c>
      <c r="C108" s="177"/>
      <c r="D108" s="177"/>
      <c r="E108" s="177"/>
      <c r="F108" s="177"/>
    </row>
    <row r="109" spans="2:6" s="137" customFormat="1" ht="33.75" x14ac:dyDescent="0.25">
      <c r="B109" s="143"/>
      <c r="C109" s="143" t="s">
        <v>579</v>
      </c>
      <c r="D109" s="143" t="s">
        <v>221</v>
      </c>
      <c r="E109" s="143" t="s">
        <v>245</v>
      </c>
      <c r="F109" s="143" t="s">
        <v>246</v>
      </c>
    </row>
    <row r="110" spans="2:6" x14ac:dyDescent="0.25">
      <c r="B110" s="101" t="s">
        <v>318</v>
      </c>
      <c r="C110" s="106">
        <v>133103.70120000001</v>
      </c>
      <c r="D110" s="138">
        <v>13.982083388045075</v>
      </c>
      <c r="E110" s="138">
        <v>81446154.764280006</v>
      </c>
      <c r="F110" s="138">
        <v>1677106.63512</v>
      </c>
    </row>
    <row r="111" spans="2:6" s="7" customFormat="1" x14ac:dyDescent="0.25">
      <c r="B111" s="136"/>
      <c r="C111" s="141"/>
      <c r="D111" s="142"/>
      <c r="E111" s="142"/>
      <c r="F111" s="142"/>
    </row>
    <row r="112" spans="2:6" s="7" customFormat="1" x14ac:dyDescent="0.25">
      <c r="B112" s="136"/>
      <c r="C112" s="141"/>
      <c r="D112" s="142"/>
      <c r="E112" s="142"/>
      <c r="F112" s="142"/>
    </row>
    <row r="113" spans="2:6" s="137" customFormat="1" x14ac:dyDescent="0.25">
      <c r="B113" s="177" t="s">
        <v>594</v>
      </c>
      <c r="C113" s="177"/>
      <c r="D113" s="177"/>
      <c r="E113" s="177"/>
      <c r="F113" s="177"/>
    </row>
    <row r="114" spans="2:6" s="137" customFormat="1" ht="33.75" x14ac:dyDescent="0.25">
      <c r="B114" s="143"/>
      <c r="C114" s="143" t="s">
        <v>579</v>
      </c>
      <c r="D114" s="143" t="s">
        <v>221</v>
      </c>
      <c r="E114" s="143" t="s">
        <v>245</v>
      </c>
      <c r="F114" s="143" t="s">
        <v>246</v>
      </c>
    </row>
    <row r="115" spans="2:6" ht="24.75" x14ac:dyDescent="0.25">
      <c r="B115" s="101" t="s">
        <v>319</v>
      </c>
      <c r="C115" s="106">
        <v>51312.456000000006</v>
      </c>
      <c r="D115" s="138">
        <v>12.717881759846531</v>
      </c>
      <c r="E115" s="138">
        <v>31398091.826400001</v>
      </c>
      <c r="F115" s="138">
        <v>646536.94560000009</v>
      </c>
    </row>
    <row r="116" spans="2:6" s="7" customFormat="1" x14ac:dyDescent="0.25">
      <c r="B116" s="136"/>
      <c r="C116" s="141"/>
      <c r="D116" s="142"/>
      <c r="E116" s="142"/>
      <c r="F116" s="142"/>
    </row>
    <row r="117" spans="2:6" s="7" customFormat="1" x14ac:dyDescent="0.25">
      <c r="B117" s="136"/>
      <c r="C117" s="141"/>
      <c r="D117" s="142"/>
      <c r="E117" s="142"/>
      <c r="F117" s="142"/>
    </row>
    <row r="118" spans="2:6" s="137" customFormat="1" x14ac:dyDescent="0.25">
      <c r="B118" s="177" t="s">
        <v>595</v>
      </c>
      <c r="C118" s="177"/>
      <c r="D118" s="177"/>
      <c r="E118" s="177"/>
      <c r="F118" s="177"/>
    </row>
    <row r="119" spans="2:6" s="137" customFormat="1" ht="33.75" x14ac:dyDescent="0.25">
      <c r="B119" s="143"/>
      <c r="C119" s="143" t="s">
        <v>579</v>
      </c>
      <c r="D119" s="143" t="s">
        <v>221</v>
      </c>
      <c r="E119" s="143" t="s">
        <v>245</v>
      </c>
      <c r="F119" s="143" t="s">
        <v>246</v>
      </c>
    </row>
    <row r="120" spans="2:6" x14ac:dyDescent="0.25">
      <c r="B120" s="101" t="s">
        <v>543</v>
      </c>
      <c r="C120" s="140">
        <v>51109.196600000003</v>
      </c>
      <c r="D120" s="139">
        <v>11.715548296737429</v>
      </c>
      <c r="E120" s="139">
        <v>31273717.39954</v>
      </c>
      <c r="F120" s="139">
        <v>643975.87716000003</v>
      </c>
    </row>
    <row r="121" spans="2:6" x14ac:dyDescent="0.25">
      <c r="B121" s="101" t="s">
        <v>510</v>
      </c>
      <c r="C121" s="140">
        <v>23800.748000000003</v>
      </c>
      <c r="D121" s="139">
        <v>11.685937055040018</v>
      </c>
      <c r="E121" s="139">
        <v>14563677.701200001</v>
      </c>
      <c r="F121" s="139">
        <v>299889.42480000004</v>
      </c>
    </row>
    <row r="122" spans="2:6" x14ac:dyDescent="0.25">
      <c r="B122" s="101" t="s">
        <v>533</v>
      </c>
      <c r="C122" s="140">
        <v>79288.455700000006</v>
      </c>
      <c r="D122" s="139">
        <v>11.235879516262512</v>
      </c>
      <c r="E122" s="139">
        <v>48516606.042830005</v>
      </c>
      <c r="F122" s="139">
        <v>999034.54182000004</v>
      </c>
    </row>
    <row r="123" spans="2:6" x14ac:dyDescent="0.25">
      <c r="B123" s="144" t="s">
        <v>320</v>
      </c>
      <c r="C123" s="145">
        <v>154200.50880000001</v>
      </c>
      <c r="D123" s="146">
        <v>11.45968639802139</v>
      </c>
      <c r="E123" s="146">
        <v>94355291.334720001</v>
      </c>
      <c r="F123" s="146">
        <v>1942926.4108800001</v>
      </c>
    </row>
    <row r="124" spans="2:6" s="7" customFormat="1" x14ac:dyDescent="0.25">
      <c r="B124" s="136"/>
      <c r="C124" s="141"/>
      <c r="D124" s="142"/>
      <c r="E124" s="142"/>
      <c r="F124" s="142"/>
    </row>
    <row r="125" spans="2:6" s="7" customFormat="1" x14ac:dyDescent="0.25">
      <c r="B125" s="136"/>
      <c r="C125" s="141"/>
      <c r="D125" s="142"/>
      <c r="E125" s="142"/>
      <c r="F125" s="142"/>
    </row>
    <row r="126" spans="2:6" s="137" customFormat="1" x14ac:dyDescent="0.25">
      <c r="B126" s="177" t="s">
        <v>596</v>
      </c>
      <c r="C126" s="177"/>
      <c r="D126" s="177"/>
      <c r="E126" s="177"/>
      <c r="F126" s="177"/>
    </row>
    <row r="127" spans="2:6" s="137" customFormat="1" ht="33.75" x14ac:dyDescent="0.25">
      <c r="B127" s="143"/>
      <c r="C127" s="143" t="s">
        <v>579</v>
      </c>
      <c r="D127" s="143" t="s">
        <v>221</v>
      </c>
      <c r="E127" s="143" t="s">
        <v>245</v>
      </c>
      <c r="F127" s="143" t="s">
        <v>246</v>
      </c>
    </row>
    <row r="128" spans="2:6" x14ac:dyDescent="0.25">
      <c r="B128" s="101" t="s">
        <v>321</v>
      </c>
      <c r="C128" s="106">
        <v>24075.696400000001</v>
      </c>
      <c r="D128" s="138">
        <v>12.276503426613365</v>
      </c>
      <c r="E128" s="138">
        <v>14731918.62716</v>
      </c>
      <c r="F128" s="138">
        <v>303353.77464000002</v>
      </c>
    </row>
    <row r="129" spans="2:6" s="7" customFormat="1" x14ac:dyDescent="0.25">
      <c r="B129" s="136"/>
      <c r="C129" s="141"/>
      <c r="D129" s="142"/>
      <c r="E129" s="142"/>
      <c r="F129" s="142"/>
    </row>
    <row r="130" spans="2:6" s="7" customFormat="1" x14ac:dyDescent="0.25">
      <c r="B130" s="136"/>
      <c r="C130" s="141"/>
      <c r="D130" s="142"/>
      <c r="E130" s="142"/>
      <c r="F130" s="142"/>
    </row>
    <row r="131" spans="2:6" s="137" customFormat="1" x14ac:dyDescent="0.25">
      <c r="B131" s="177" t="s">
        <v>597</v>
      </c>
      <c r="C131" s="177"/>
      <c r="D131" s="177"/>
      <c r="E131" s="177"/>
      <c r="F131" s="177"/>
    </row>
    <row r="132" spans="2:6" s="137" customFormat="1" ht="33.75" x14ac:dyDescent="0.25">
      <c r="B132" s="143"/>
      <c r="C132" s="143" t="s">
        <v>579</v>
      </c>
      <c r="D132" s="143" t="s">
        <v>221</v>
      </c>
      <c r="E132" s="143" t="s">
        <v>245</v>
      </c>
      <c r="F132" s="143" t="s">
        <v>246</v>
      </c>
    </row>
    <row r="133" spans="2:6" x14ac:dyDescent="0.25">
      <c r="B133" s="101" t="s">
        <v>322</v>
      </c>
      <c r="C133" s="106">
        <v>8673.1039000000001</v>
      </c>
      <c r="D133" s="138">
        <v>15.760110299462131</v>
      </c>
      <c r="E133" s="138">
        <v>5307072.2764099995</v>
      </c>
      <c r="F133" s="138">
        <v>109281.10914</v>
      </c>
    </row>
    <row r="134" spans="2:6" s="7" customFormat="1" x14ac:dyDescent="0.25">
      <c r="B134" s="136"/>
      <c r="C134" s="141"/>
      <c r="D134" s="142"/>
      <c r="E134" s="142"/>
      <c r="F134" s="142"/>
    </row>
    <row r="135" spans="2:6" s="7" customFormat="1" x14ac:dyDescent="0.25">
      <c r="B135" s="136"/>
      <c r="C135" s="141"/>
      <c r="D135" s="142"/>
      <c r="E135" s="142"/>
      <c r="F135" s="142"/>
    </row>
    <row r="136" spans="2:6" s="137" customFormat="1" x14ac:dyDescent="0.25">
      <c r="B136" s="177" t="s">
        <v>598</v>
      </c>
      <c r="C136" s="177"/>
      <c r="D136" s="177"/>
      <c r="E136" s="177"/>
      <c r="F136" s="177"/>
    </row>
    <row r="137" spans="2:6" s="137" customFormat="1" ht="33.75" x14ac:dyDescent="0.25">
      <c r="B137" s="143"/>
      <c r="C137" s="143" t="s">
        <v>579</v>
      </c>
      <c r="D137" s="143" t="s">
        <v>221</v>
      </c>
      <c r="E137" s="143" t="s">
        <v>245</v>
      </c>
      <c r="F137" s="143" t="s">
        <v>246</v>
      </c>
    </row>
    <row r="138" spans="2:6" x14ac:dyDescent="0.25">
      <c r="B138" s="101" t="s">
        <v>323</v>
      </c>
      <c r="C138" s="106">
        <v>8736.3588999999993</v>
      </c>
      <c r="D138" s="138">
        <v>16.601472522043171</v>
      </c>
      <c r="E138" s="138">
        <v>5345778.0109099997</v>
      </c>
      <c r="F138" s="138">
        <v>110078.12213999999</v>
      </c>
    </row>
    <row r="142" spans="2:6" ht="17.100000000000001" customHeight="1" x14ac:dyDescent="0.25"/>
  </sheetData>
  <sortState ref="B120:F123">
    <sortCondition descending="1" ref="D120"/>
  </sortState>
  <mergeCells count="19">
    <mergeCell ref="B136:F136"/>
    <mergeCell ref="B103:F103"/>
    <mergeCell ref="B108:F108"/>
    <mergeCell ref="B113:F113"/>
    <mergeCell ref="B118:F118"/>
    <mergeCell ref="B126:F126"/>
    <mergeCell ref="B131:F131"/>
    <mergeCell ref="B94:F94"/>
    <mergeCell ref="B3:F3"/>
    <mergeCell ref="B16:F16"/>
    <mergeCell ref="B24:F24"/>
    <mergeCell ref="B29:F29"/>
    <mergeCell ref="B34:F34"/>
    <mergeCell ref="B41:F41"/>
    <mergeCell ref="B46:F46"/>
    <mergeCell ref="B60:F60"/>
    <mergeCell ref="B70:F70"/>
    <mergeCell ref="B79:F79"/>
    <mergeCell ref="B87:F8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GASTO EN NAVIDAD 2018</vt:lpstr>
      <vt:lpstr>Préstamos</vt:lpstr>
      <vt:lpstr>Tarjetas</vt:lpstr>
      <vt:lpstr>Adelantos de nómina</vt:lpstr>
      <vt:lpstr>Micropréstamos</vt:lpstr>
      <vt:lpstr>DATOS POBLACIÓN 18</vt:lpstr>
      <vt:lpstr>TABLAS POR CC.AA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Parra Zahinos, Sara</cp:lastModifiedBy>
  <dcterms:created xsi:type="dcterms:W3CDTF">2016-11-07T12:22:43Z</dcterms:created>
  <dcterms:modified xsi:type="dcterms:W3CDTF">2018-11-19T11:17:04Z</dcterms:modified>
</cp:coreProperties>
</file>